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02" sheetId="3" r:id="rId3"/>
    <sheet name="SO 104" sheetId="4" r:id="rId4"/>
    <sheet name="SO 180" sheetId="5" r:id="rId5"/>
    <sheet name="SO 190" sheetId="6" r:id="rId6"/>
    <sheet name="VON" sheetId="7" r:id="rId7"/>
  </sheets>
  <definedNames/>
  <calcPr/>
  <webPublishing/>
</workbook>
</file>

<file path=xl/sharedStrings.xml><?xml version="1.0" encoding="utf-8"?>
<sst xmlns="http://schemas.openxmlformats.org/spreadsheetml/2006/main" count="1508" uniqueCount="411">
  <si>
    <t>Firma: Atelier PROMIKA s.r.o.</t>
  </si>
  <si>
    <t>Rekapitulace ceny</t>
  </si>
  <si>
    <t>Stavba: 2120 - III/1021 a III/1024 Hvozdnice - Bratřínov - PD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</si>
  <si>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</si>
  <si>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</si>
  <si>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</si>
  <si>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</si>
  <si>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</si>
  <si>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</si>
  <si>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</si>
  <si>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</si>
  <si>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</si>
  <si>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</si>
  <si>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</si>
  <si>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</si>
  <si>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2120</t>
  </si>
  <si>
    <t>III/1021 a III/1024 Hvozdnice - Bratřínov - PD</t>
  </si>
  <si>
    <t>O</t>
  </si>
  <si>
    <t>Rozpočet:</t>
  </si>
  <si>
    <t>0,00</t>
  </si>
  <si>
    <t>15,00</t>
  </si>
  <si>
    <t>21,00</t>
  </si>
  <si>
    <t>3</t>
  </si>
  <si>
    <t>2</t>
  </si>
  <si>
    <t>SO 101</t>
  </si>
  <si>
    <t>Silnice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</si>
  <si>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</si>
  <si>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</si>
  <si>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</si>
  <si>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</si>
  <si>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</si>
  <si>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</si>
  <si>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</si>
  <si>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</si>
  <si>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</si>
  <si>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</si>
  <si>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</si>
  <si>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</si>
  <si>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</si>
  <si>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</si>
  <si>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</si>
  <si>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</si>
  <si>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</si>
  <si>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</si>
  <si>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</si>
  <si>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</si>
  <si>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014102.R</t>
  </si>
  <si>
    <t/>
  </si>
  <si>
    <t>ULOŽENÍ ODPADU ZE STAVBY NA SKLÁDKU S OPRÁVNĚNÍM K OPĚTOVNÉMU VYUŽITÍ - RECYKLAČNÍ STŘEDISKO</t>
  </si>
  <si>
    <t>T</t>
  </si>
  <si>
    <t>PP</t>
  </si>
  <si>
    <t>17 05 04 - Zemina a kamení neuvedené pod číslem 17 05 03 
nepotřebný výkopek - zemina, drny, kamení - nevhodný materiál pro další použí na této stavbě</t>
  </si>
  <si>
    <t>VV</t>
  </si>
  <si>
    <t>dle pol. 113328: 2000*2,1=4 200,000 [A] 
dle pol. 12993: 111*0,02*1,8=3,996 [B] 
dle pol. 129945: 140*0,05*1,8=12,600 [C] 
dle pol. 129946: 190*0,08*1,8=27,360 [D] 
dle pol. 129957: 120*0,12*1,8=25,920 [E] 
dle pol. 129971: 40*0,4*1,8=28,800 [F] 
dle pol. 131738: 160*1,8=288,000 [G] 
dle pol. 132738: 7150*1,8=12 870,000 [H] 
Celkem: A+B+C+D+E+F+G+H=17 456,676 [I]</t>
  </si>
  <si>
    <t>Zemní práce</t>
  </si>
  <si>
    <t>113328</t>
  </si>
  <si>
    <t>ODSTRAN PODKL ZPEVNĚNÝCH PLOCH Z KAMENIVA NESTMEL, ODVOZ DO 20KM</t>
  </si>
  <si>
    <t>M3</t>
  </si>
  <si>
    <t>vč. odvozu a uložení na recyklační středisko / trvalou skládku dle dispozic zhotovitele, vzdálenost uvedena orientačně</t>
  </si>
  <si>
    <t>Přípravné, bourací a zemní práce 
sanace krajnic ŠD - vybourání nestmelených vrstev vozovky na úroveň pláně: 2000=2 000,000 [A]</t>
  </si>
  <si>
    <t>11372</t>
  </si>
  <si>
    <t>FRÉZOVÁNÍ ZPEVNĚNÝCH PLOCH ASFALTOVÝCH</t>
  </si>
  <si>
    <t>vč. odvozu a uskladnění dle dispozic zhotovitele  
POZN.: Povinný odkup frézované zhotovitelem!  
Materiál není odpadem!</t>
  </si>
  <si>
    <t>Přípravné, bourací a zemní práce: 
frézování asfaltových vrstev do hl. 80 mm (z pracovních příčných řezů): 36605*0,08=2 928,400 [A]</t>
  </si>
  <si>
    <t>113764</t>
  </si>
  <si>
    <t>FRÉZOVÁNÍ DRÁŽKY PRŮŘEZU DO 400MM2 V ASFALTOVÉ VOZOVCE</t>
  </si>
  <si>
    <t>M</t>
  </si>
  <si>
    <t>drážka (min.) 25/12mm</t>
  </si>
  <si>
    <t>Dokončující práce: 
Napojení stávajícího a nového asfaltového krytu (vč. pracovních spar mezi etapami) - příprava: 810=810,000 [A]</t>
  </si>
  <si>
    <t>121104</t>
  </si>
  <si>
    <t>SEJMUTÍ ORNICE NEBO LESNÍ PŮDY S ODVOZEM DO 5KM</t>
  </si>
  <si>
    <t>vč. odvozu na meziskládku dle dispozic zhotovitele, vzdálenost uvedena orientačně</t>
  </si>
  <si>
    <t>Přípravné, bourací a zemní práce 
Sejmutí ornice v tl. 150mm: 30000*0,15=4 500,000 [A]</t>
  </si>
  <si>
    <t>125734</t>
  </si>
  <si>
    <t>a</t>
  </si>
  <si>
    <t>VYKOPÁVKY ZE ZEMNÍKŮ A SKLÁDEK TŘ. I, ODVOZ DO 5KM</t>
  </si>
  <si>
    <t>doprava vyzískané ornice / zeminy schopné zúrodnění  
vč. dovozu z meziskládky dle dispozic zhotovitele, vzdálenost uvedena orientačně</t>
  </si>
  <si>
    <t>dle pol. 18223: 4500=4 500,000 [A]</t>
  </si>
  <si>
    <t>7</t>
  </si>
  <si>
    <t>b</t>
  </si>
  <si>
    <t>doprava vyzískané zeminy  
vč. dovozu z meziskládky dle dispozic zhotovitele, vzdálenost uvedena orientačně</t>
  </si>
  <si>
    <t>dle pol. 17110: 500=500,000 [A]</t>
  </si>
  <si>
    <t>8</t>
  </si>
  <si>
    <t>12993</t>
  </si>
  <si>
    <t>ČIŠTĚNÍ POTRUBÍ DN DO 200MM</t>
  </si>
  <si>
    <t>vč. odvozu a uložení na recyklační středisko / trvalou skládku dle dispozic zhotovitele</t>
  </si>
  <si>
    <t>Přípravné, bourací a zemní práce 
Pročištění - 
- podélných propustků pod sjezdy: 50=50,000 [A] 
- štěrbinového žlabu: 21=21,000 [B] 
- odvodňovacího žlabu s mřížkou: 40=40,000 [C] 
Celkem: A+B+C=111,000 [D]</t>
  </si>
  <si>
    <t>129945</t>
  </si>
  <si>
    <t>ČIŠTĚNÍ POTRUBÍ DN DO 300MM</t>
  </si>
  <si>
    <t>Přípravné, bourací a zemní práce 
Pročištění podélných propustků pod sjezdy: 140=140,000 [A]</t>
  </si>
  <si>
    <t>129946</t>
  </si>
  <si>
    <t>ČIŠTĚNÍ POTRUBÍ DN DO 400MM</t>
  </si>
  <si>
    <t>Přípravné, bourací a zemní práce 
Pročištění podélných propustků pod sjezdy: 190=190,000 [A]</t>
  </si>
  <si>
    <t>11</t>
  </si>
  <si>
    <t>129957</t>
  </si>
  <si>
    <t>ČIŠTĚNÍ POTRUBÍ DN DO 500MM</t>
  </si>
  <si>
    <t>Přípravné, bourací a zemní práce 
Pročištění podélných propustků pod sjezdy: 120=120,000 [A]</t>
  </si>
  <si>
    <t>12</t>
  </si>
  <si>
    <t>129971</t>
  </si>
  <si>
    <t>ČIŠTĚNÍ POTRUBÍ DN DO 1000MM</t>
  </si>
  <si>
    <t>Přípravné, bourací a zemní práce 
Pročištění kolmých propustků pod komunikací: 40=40,000 [A]</t>
  </si>
  <si>
    <t>13</t>
  </si>
  <si>
    <t>131738</t>
  </si>
  <si>
    <t>HLOUBENÍ JAM ZAPAŽ I NEPAŽ TŘ. I, ODVOZ DO 20KM</t>
  </si>
  <si>
    <t>vč. odvozu na recyklační středisko / trvalou skládku dle dispozic zhotovitele, vzdálenost uvedena orientačně</t>
  </si>
  <si>
    <t>Přípravné, bourací a zemní práce 
Výkopy pro vsakovací studny na trativodech: 160=160,000 [A]</t>
  </si>
  <si>
    <t>14</t>
  </si>
  <si>
    <t>132734</t>
  </si>
  <si>
    <t>HLOUBENÍ RÝH ŠÍŘ DO 2M PAŽ I NEPAŽ TŘ. I, ODVOZ DO 5KM</t>
  </si>
  <si>
    <t>vč. odvozu na meziskládku dle dispozic zhotovitele, vzdálenost uvedena orientačně  
Výpočet celkového výkopu rýhy viz. pol. 132738.  
Součástí položky je i výběr vhodného materiálu!</t>
  </si>
  <si>
    <t>Přípravné, bourací a zemní práce 
Materiál pro provedení násypu příkopů: 500=500,000 [A]</t>
  </si>
  <si>
    <t>15</t>
  </si>
  <si>
    <t>132738</t>
  </si>
  <si>
    <t>HLOUBENÍ RÝH ŠÍŘ DO 2M PAŽ I NEPAŽ TŘ. I, ODVOZ DO 20KM</t>
  </si>
  <si>
    <t>Přípravné, bourací a zemní práce 
Výkopy pro - 
- vsakovací trativody: 4400=4 400,000 [A] 
- nové příkopy: 3250=3 250,000 [B] 
Mezisoučet: A+B=7 650,000 [C] 
Odpočet materiálu pro provedení násypu příkopů: -500=- 500,000 [D] 
Celkem: C+D=7 150,000 [E]</t>
  </si>
  <si>
    <t>16</t>
  </si>
  <si>
    <t>17110</t>
  </si>
  <si>
    <t>ULOŽENÍ SYPANINY DO NÁSYPŮ SE ZHUTNĚNÍM</t>
  </si>
  <si>
    <t>materiál z meziskládky</t>
  </si>
  <si>
    <t>Přípravné, bourací a zemní práce 
Provedení násypu příkopů: 500=500,000 [A]</t>
  </si>
  <si>
    <t>17</t>
  </si>
  <si>
    <t>17120</t>
  </si>
  <si>
    <t>ULOŽENÍ SYPANINY DO NÁSYPŮ A NA SKLÁDKY BEZ ZHUTNĚNÍ</t>
  </si>
  <si>
    <t>meziskládka - 
- dle pol. 121104: 4500=4 500,000 [A] 
- dle pol. 132734: 500=500,000 [B] 
Mezisoučet: A+B=5 000,000 [C] 
recyklační středisko / trvalá skládka - 
- dle pol. 131738: 160=160,000 [D] 
- dle pol. 132738: 7150=7 150,000 [E] 
Mezisoučet: D+E=7 310,000 [F] 
Celkem: C+F=12 310,000 [G]</t>
  </si>
  <si>
    <t>18</t>
  </si>
  <si>
    <t>17380</t>
  </si>
  <si>
    <t>ZEMNÍ KRAJNICE A DOSYPÁVKY Z NAKUPOVANÝCH MATERIÁLŮ</t>
  </si>
  <si>
    <t>vrstva štěrkodrti ŠDA 0/32 ; tl. 200 mm</t>
  </si>
  <si>
    <t>Nové konstrukce 
sanace krajnic ŠD: 2350=2 350,000 [A]</t>
  </si>
  <si>
    <t>19</t>
  </si>
  <si>
    <t>vrstva štěrkodrti ŠDA 0/63 ; tl. 200 mm</t>
  </si>
  <si>
    <t>20</t>
  </si>
  <si>
    <t>17481</t>
  </si>
  <si>
    <t>ZÁSYP JAM A RÝH Z NAKUPOVANÝCH MATERIÁLŮ</t>
  </si>
  <si>
    <t>štěrk fr. 22/32</t>
  </si>
  <si>
    <t>Odvodnění 
Zásyp rýhy trativodu: 3250=3 250,000 [A]</t>
  </si>
  <si>
    <t>21</t>
  </si>
  <si>
    <t>17581</t>
  </si>
  <si>
    <t>OBSYP POTRUBÍ A OBJEKTŮ Z NAKUPOVANÝCH MATERIÁLŮ</t>
  </si>
  <si>
    <t>kamenivo fr. 8/16</t>
  </si>
  <si>
    <t>Odvodnění 
Obsyp trativodních trubek: 3200=3 200,000 [A]</t>
  </si>
  <si>
    <t>22</t>
  </si>
  <si>
    <t>18110</t>
  </si>
  <si>
    <t>ÚPRAVA PLÁNĚ SE ZHUTNĚNÍM V HORNINĚ TŘ. I</t>
  </si>
  <si>
    <t>M2</t>
  </si>
  <si>
    <t>Přípravné, bourací a zemní práce 
sanace krajnic ŠD - přehutnění podloží: 11750=11 750,000 [A]</t>
  </si>
  <si>
    <t>23</t>
  </si>
  <si>
    <t>18223</t>
  </si>
  <si>
    <t>ROZPROSTŘENÍ ORNICE VE SVAHU V TL DO 0,20M</t>
  </si>
  <si>
    <t>převažující svah (příkopy) ; materiál z meziskládky</t>
  </si>
  <si>
    <t>Přípravné, bourací a zemní práce 
Rozprostření veškeré vyzískané ornice v tl. min. 150mm (4500 m3): 25800=25 800,000 [A]</t>
  </si>
  <si>
    <t>24</t>
  </si>
  <si>
    <t>18242</t>
  </si>
  <si>
    <t>ZALOŽENÍ TRÁVNÍKU HYDROOSEVEM NA ORNICI</t>
  </si>
  <si>
    <t>Přípravné, bourací a zemní práce 
Zatravnění ohumusovaných ploch: 25800=25 800,000 [A]</t>
  </si>
  <si>
    <t>25</t>
  </si>
  <si>
    <t>18247</t>
  </si>
  <si>
    <t>OŠETŘOVÁNÍ TRÁVNÍKU</t>
  </si>
  <si>
    <t>Přípravné, bourací a zemní práce 
Údržba zatravněných ploch do předání správci: 25800=25 800,000 [A]</t>
  </si>
  <si>
    <t>26</t>
  </si>
  <si>
    <t>18481</t>
  </si>
  <si>
    <t>OCHRANA STROMŮ BEDNĚNÍM</t>
  </si>
  <si>
    <t>Ostatní 
Ochrana stromů během výstavby, cca 6m2 / 1ks: 400*6=2 400,000 [A]</t>
  </si>
  <si>
    <t>Základy</t>
  </si>
  <si>
    <t>27</t>
  </si>
  <si>
    <t>21197</t>
  </si>
  <si>
    <t>OPLÁŠTĚNÍ ODVODŇOVACÍCH ŽEBER Z GEOTEXTILIE</t>
  </si>
  <si>
    <t>POZN.: Na všech konstrukcích odvodnění bude použita vodopropustná fólie.</t>
  </si>
  <si>
    <t>Odvodnění 
Vyložení vsakovacích trativodů: 13300=13 300,000 [A] 
Opláštění vsakovacích studní na trativodu: 460=460,000 [B] 
Celkem: A+B=13 760,000 [C]</t>
  </si>
  <si>
    <t>28</t>
  </si>
  <si>
    <t>21461</t>
  </si>
  <si>
    <t>SEPARAČNÍ GEOTEXTILIE</t>
  </si>
  <si>
    <t>Nové konstrukce 
sanace krajnic ŠD - separační geotextilie: 11750=11 750,000 [A]</t>
  </si>
  <si>
    <t>Vodorovné konstrukce</t>
  </si>
  <si>
    <t>29</t>
  </si>
  <si>
    <t>451314</t>
  </si>
  <si>
    <t>PODKLADNÍ A VÝPLŇOVÉ VRSTVY Z PROSTÉHO BETONU C25/30</t>
  </si>
  <si>
    <t>vč. příp. úpravy pláně a úpravy / zdrsnění povrchu (malé množství) 
POZN.: Zemní práce vykázány v rámci celkových výkopů</t>
  </si>
  <si>
    <t>Nové kontrukce 
bezpečnostní odstup u OÚ Bojanovice (beton C25/30, XF 2 š, cca 0,5m, tl. do 200mm): 20*0,5*0,2=2,000 [A]</t>
  </si>
  <si>
    <t>30</t>
  </si>
  <si>
    <t>45152</t>
  </si>
  <si>
    <t>PODKLADNÍ A VÝPLŇOVÉ VRSTVY Z KAMENIVA DRCENÉHO</t>
  </si>
  <si>
    <t>kamenivo fr. 4/8 a 8/16</t>
  </si>
  <si>
    <t>Odvodnění 
filtrační vrstva nad trativody: 3250=3 250,000 [A]</t>
  </si>
  <si>
    <t>31</t>
  </si>
  <si>
    <t>štěrk fr. 32/63</t>
  </si>
  <si>
    <t>Odvodnění 
Vsakovací stadna na trativodu (46ks): 46*0,6*2,0*2,0=110,400 [A]</t>
  </si>
  <si>
    <t>Komunikace</t>
  </si>
  <si>
    <t>32</t>
  </si>
  <si>
    <t>56360</t>
  </si>
  <si>
    <t>VOZOVKOVÉ VRSTVY Z RECYKLOVANÉHO MATERIÁLU</t>
  </si>
  <si>
    <t>POZN.: Při frézování stávající obrusné vrstvy na optimální frakci možno použít výzisk ze stavby. Materiál musí být odsouhlasen TDI!</t>
  </si>
  <si>
    <t>Nové konstrukce 
zpevnění sjezdů asfaltovým recyklátem: 645=645,000 [A]</t>
  </si>
  <si>
    <t>33</t>
  </si>
  <si>
    <t>567544</t>
  </si>
  <si>
    <t>VRST PRO OBNOVU A OPR RECYK ZA STUD CEM A ASF EM TL DO 200MM</t>
  </si>
  <si>
    <t>RS 0/32 CA ; tl. 160 mm 
Zahrnuje případné přidání doplňkového kameniva (bude příp. kalkulováno za pomocí jednotkové ceny 17380.a - ZEMNÍ KRAJNICE A DOSYPÁVKY Z NAKUPOVANÝCH MATERIÁLŮ - ŠDA fr. 0/32) podle výsledků průkazní zkoušky, dále reprofilace do požadovaných sklonových poměrů a přehutnění vrstvy, dávkování asfaltové emulze 2,5% v množství zbytkového asfaltu a dávkování cementu 4,5%. 
Přesný způsob sanace (receptura) a její rozsah bude upřesněn dle skutečné situace na stavbě.</t>
  </si>
  <si>
    <t>Nové kontrukce 
Vozovka (vč. rozšíření podkladních vrstev 16%): 41100*1,16=47 676,000 [A]</t>
  </si>
  <si>
    <t>34</t>
  </si>
  <si>
    <t>567-669.R</t>
  </si>
  <si>
    <t>PŘÍPLATEK ZA DALŠÍCH 0,5% ASFALTOVÉ EMULZE</t>
  </si>
  <si>
    <t>Příplatek za každých dalších (i započatých) 0,5% asfaltové emulze v množství zbytkového asfaltu přidaného nad rámec výměry v Popisu položky 567544, dle výkazu výměr. 
POZN.: Položka bude čerpána dle skutečnosti, pouze se souhlasem a v rozsahu dle pokynů objednatele, na základě dodatečného stanovení přesné receptury RS CA!</t>
  </si>
  <si>
    <t>dle pol. 567544: 41100*1,16=47 676,000 [A]</t>
  </si>
  <si>
    <t>35</t>
  </si>
  <si>
    <t>PŘÍPLATEK ZA DALŠÍCH 0,5% CEMENTU</t>
  </si>
  <si>
    <t>Příplatek za každých dalších (i započatých) 0,5% cementu přidaného nad rámec výměry v Popisu položky 567544, dle výkazu výměr. 
POZN.: Položka bude čerpána dle skutečnosti, pouze se souhlasem a v rozsahu dle pokynů objednatele, na základě dodatečného stanovení přesné receptury RS CA!</t>
  </si>
  <si>
    <t>36</t>
  </si>
  <si>
    <t>56960</t>
  </si>
  <si>
    <t>ZPEVNĚNÍ KRAJNIC Z RECYKLOVANÉHO MATERIÁLU</t>
  </si>
  <si>
    <t>Nové konstrukce 
zpevnění krajnice R-mat 0/22: 700=700,000 [A]</t>
  </si>
  <si>
    <t>37</t>
  </si>
  <si>
    <t>572213</t>
  </si>
  <si>
    <t>SPOJOVACÍ POSTŘIK Z EMULZE DO 0,5KG/M2</t>
  </si>
  <si>
    <t>PS-C C60 B 3 až 6 ; 0,35 kg/m2 v množství zbytkového pojiva</t>
  </si>
  <si>
    <t>Nové kontrukce 
Vozovka (vč. rozšíření podkladních vrstev 1%): 41100*1,01=41 511,000 [A]</t>
  </si>
  <si>
    <t>38</t>
  </si>
  <si>
    <t>572224</t>
  </si>
  <si>
    <t>SPOJOVACÍ POSTŘIK Z MODIFIK EMULZE DO 1,0KG/M2</t>
  </si>
  <si>
    <t>PS-C C60 B 3 až 6 ; 0,6 kg/m2 v množství zbytkového pojiva</t>
  </si>
  <si>
    <t>Nové kontrukce 
Vozovka (vč. rozšíření podkladních vrstev 3,5%): 41100*1,035=42 538,500 [A]</t>
  </si>
  <si>
    <t>39</t>
  </si>
  <si>
    <t>574A34</t>
  </si>
  <si>
    <t>ASFALTOVÝ BETON PRO OBRUSNÉ VRSTVY ACO 11+, 11S TL. 40MM</t>
  </si>
  <si>
    <t>ACO 11+ 50/70 ; tl. 40mm</t>
  </si>
  <si>
    <t>Nové kontrukce 
Vozovka: 41100=41 100,000 [A]</t>
  </si>
  <si>
    <t>40</t>
  </si>
  <si>
    <t>574C56.R</t>
  </si>
  <si>
    <t>ASFALTOVÝ BETON PRO LOŽNÍ VRSTVY FRACL 16+, 16S TL. 60MM</t>
  </si>
  <si>
    <t>FRACL 16+ 50/70 ; tl. 60mm</t>
  </si>
  <si>
    <t>Nové kontrukce 
Vozovka (vč. rozšíření podkladních vrstev 2,5%): 41100*1,025=42 127,500 [A]</t>
  </si>
  <si>
    <t>Přidružená stavební výroba</t>
  </si>
  <si>
    <t>41</t>
  </si>
  <si>
    <t>78352.R</t>
  </si>
  <si>
    <t>OPRAVA PROTIKOROZ OCHRANA KLEMPÍŘ KONSTR NÁTĚREM VÍCEVRST</t>
  </si>
  <si>
    <t>vč. přípravy podkladu</t>
  </si>
  <si>
    <t>Ostatní 
Oprava nátěru zábradlí u propustků v celk. délce zábradlí cca: 20=20,000 [A]</t>
  </si>
  <si>
    <t>Potrubí</t>
  </si>
  <si>
    <t>42</t>
  </si>
  <si>
    <t>87433</t>
  </si>
  <si>
    <t>PŘÍPOJKA Z POTRUBÍ Z TRUB PLASTOVÝCH ODPADNÍCH DN DO 150MM</t>
  </si>
  <si>
    <t>kompletní konstrukce vč. případných zemních prací</t>
  </si>
  <si>
    <t>Odvodnění 
Uliční vpusť - přípojky: 3*7,6=22,800 [A]</t>
  </si>
  <si>
    <t>43</t>
  </si>
  <si>
    <t>875272</t>
  </si>
  <si>
    <t>POTRUBÍ DREN Z TRUB PLAST (I FLEXIBIL) DN DO 100MM DĚROVANÝCH</t>
  </si>
  <si>
    <t>DN 100mm</t>
  </si>
  <si>
    <t>Odvodnění 
Vsakovací trativody z drenážních trubek PVC: 12560=12 560,000 [A]</t>
  </si>
  <si>
    <t>44</t>
  </si>
  <si>
    <t>894146</t>
  </si>
  <si>
    <t>ŠACHTY KANALIZAČNÍ Z BETON DÍLCŮ NA POTRUBÍ DN DO 400MM</t>
  </si>
  <si>
    <t>KUS</t>
  </si>
  <si>
    <t>POZN.: Položka bude čerpána pouze se souhlasem a v rozsahu dle pokynů objednatele!</t>
  </si>
  <si>
    <t>Odvodnění 
Propustek DN400 dl.7m v km 5,7474 - vtoková šachta: 1=1,000 [A]</t>
  </si>
  <si>
    <t>45</t>
  </si>
  <si>
    <t>89712</t>
  </si>
  <si>
    <t>VPUSŤ KANALIZAČNÍ ULIČNÍ KOMPLETNÍ Z BETONOVÝCH DÍLCŮ</t>
  </si>
  <si>
    <t>Odvodnění 
Uliční vpusť: 3=3,000 [A]</t>
  </si>
  <si>
    <t>46</t>
  </si>
  <si>
    <t>89722</t>
  </si>
  <si>
    <t>VPUSŤ KANALIZAČNÍ HORSKÁ KOMPLETNÍ Z BETON DÍLCŮ</t>
  </si>
  <si>
    <t>Odvodnění 
Horská vpusť Bojanovice km 6,4: 1=1,000 [A]</t>
  </si>
  <si>
    <t>47</t>
  </si>
  <si>
    <t>89952</t>
  </si>
  <si>
    <t>OBETONOVÁNÍ POTRUBÍ Z PROSTÉHO BETONU</t>
  </si>
  <si>
    <t>Odvodnění 
Propustek DN400 dl.7m v km 5,7474 - obetonování a lože potrubí: 7,0*0,4=2,800 [A]</t>
  </si>
  <si>
    <t>48</t>
  </si>
  <si>
    <t>899901</t>
  </si>
  <si>
    <t>PŘEPOJENÍ PŘÍPOJEK</t>
  </si>
  <si>
    <t>Ostatní konstrukce a práce</t>
  </si>
  <si>
    <t>49</t>
  </si>
  <si>
    <t>9113A1</t>
  </si>
  <si>
    <t>SVODIDLO OCEL SILNIČ JEDNOSTR, ÚROVEŇ ZADRŽ N1, N2 - DODÁVKA A MONTÁŽ</t>
  </si>
  <si>
    <t>úroveň zadržení N2, vč. náběhů</t>
  </si>
  <si>
    <t>Nové kontrukce 
Osazení nového ocelového svodidla: 10=10,000 [A]</t>
  </si>
  <si>
    <t>50</t>
  </si>
  <si>
    <t>91228</t>
  </si>
  <si>
    <t>SMĚROVÉ SLOUPKY Z PLAST HMOT VČETNĚ ODRAZNÉHO PÁSKU</t>
  </si>
  <si>
    <t>Nové kontrukce 
Doplnění směrových sloupků: 300=300,000 [A]</t>
  </si>
  <si>
    <t>51</t>
  </si>
  <si>
    <t>916811</t>
  </si>
  <si>
    <t>ODDĚL OPLOCENÍ S PODSTAVCI DRÁTĚNNÉ - DOD A MONTÁŽ</t>
  </si>
  <si>
    <t>vč. ukotvení na hraně vozovky a retroreflexní pásky v oplocení - dodávka a montáž, bude osazeno do doby realizace zatrubnění koryta  
POZN.: Položka bude čerpána pouze se souhlasem a v rozsahu dle pokynů objednatele!</t>
  </si>
  <si>
    <t>Ostatní 
Ohrazení otevřeného koryta v Bojanovicích: 120=120,000 [A]</t>
  </si>
  <si>
    <t>52</t>
  </si>
  <si>
    <t>917224</t>
  </si>
  <si>
    <t>SILNIČNÍ A CHODNÍKOVÉ OBRUBY Z BETONOVÝCH OBRUBNÍKŮ ŠÍŘ 150MM</t>
  </si>
  <si>
    <t>POZN.: Zemní práce vykázány v rámci celkových výkopů</t>
  </si>
  <si>
    <t>Nové kontrukce 
bezpečnostní odstup u OÚ Bojanovice (betonový obrubník 150/250 do bet.lože): 20=20,000 [A]</t>
  </si>
  <si>
    <t>53</t>
  </si>
  <si>
    <t>9181F.R</t>
  </si>
  <si>
    <t>SANACE BETONOVÉHO ČELA PROPUSTU</t>
  </si>
  <si>
    <t>pol. zahrnuje  
- očištění zdiva  
- kompletní sanaci / dobetonávku čel propustků  
- veškeré pomocné práce pro provedení prací a úklid</t>
  </si>
  <si>
    <t>Ostatní 
Oprava betonových čel propustků: 6=6,000 [A]</t>
  </si>
  <si>
    <t>54</t>
  </si>
  <si>
    <t>918346</t>
  </si>
  <si>
    <t>PROPUSTY Z TRUB DN 400MM</t>
  </si>
  <si>
    <t>předpoklad plastové potrubí, dle požadavku správce  
POZN.: Položka bude čerpána pouze se souhlasem a v rozsahu dle pokynů objednatele!</t>
  </si>
  <si>
    <t>Odvodnění 
Propustek DN400 dl.7m v km 5,7474 - potrubí vč. vyvedení do příkopu a příp. obetonování - vyústění: 7,0=7,000 [A]</t>
  </si>
  <si>
    <t>55</t>
  </si>
  <si>
    <t>919111</t>
  </si>
  <si>
    <t>ŘEZÁNÍ ASFALTOVÉHO KRYTU VOZOVEK TL DO 50MM</t>
  </si>
  <si>
    <t>Přípravné, bourací a zemní práce: 
Zaříznutí hrany asfaltového krytu (vč. pracovních spar mezi etapami): 810=810,000 [A]</t>
  </si>
  <si>
    <t>56</t>
  </si>
  <si>
    <t>931324</t>
  </si>
  <si>
    <t>TĚSNĚNÍ DILATAČ SPAR ASF ZÁLIVKOU MODIFIK PRŮŘ DO 400MM2</t>
  </si>
  <si>
    <t>Dokončující práce: 
Napojení stávajícího a nového asfaltového krytu (vč. pracovních spar mezi etapami): 810=810,000 [A]</t>
  </si>
  <si>
    <t>SO 102</t>
  </si>
  <si>
    <t>Oprava šachty propustku ve Hvozdnici, km 5.475134</t>
  </si>
  <si>
    <t>17 01 01 - BETON z vybouraných konstrukcí (obrubníky, propusty, panely a jiné) 
17 09 04 - Směsné stavební a demoliční odpady neuvedené pod čísly 17 09 01, 17 09 02 a 17 09 03</t>
  </si>
  <si>
    <t>dle pol. 966346: 6*0,3*2,4=4,320 [A]</t>
  </si>
  <si>
    <t>dle pol. 132738: 3*2,1=6,300 [A] 
dle pol. 132738: 3*1,8=5,400 [B] 
Celkem: A+B=11,700 [C]</t>
  </si>
  <si>
    <t>Přípravné, bourací a zemní práce 
vybourání konstrukčních vrstev vozovky: 3=3,000 [A]</t>
  </si>
  <si>
    <t>Přípravné, bourací a zemní práce 
Výkopy pro propustek (vč. pažení): 3=3,000 [A]</t>
  </si>
  <si>
    <t>dle pol. 132738: 3=3,000 [A]</t>
  </si>
  <si>
    <t>štěrkodrť fr. 0/32</t>
  </si>
  <si>
    <t>Ostatní 
zásyp roury, hutněno po vrstvách 150 mm (zásyp mezi troubou a konstrukcí vozovky): 20=20,000 [A]</t>
  </si>
  <si>
    <t>Obsyp pískem se zhutněním</t>
  </si>
  <si>
    <t>Podsyp štěrkem se zhutněním</t>
  </si>
  <si>
    <t>45157</t>
  </si>
  <si>
    <t>PODKLADNÍ A VÝPLŇOVÉ VRSTVY Z KAMENIVA TĚŽENÉHO</t>
  </si>
  <si>
    <t>Podsyp pískem se zhutněním</t>
  </si>
  <si>
    <t>Kanalizační šachty z betonových dílců, poklop - mříž, stupadla, výška 1,2 m - kompletní provedení</t>
  </si>
  <si>
    <t>Horská vpusť, mříž - kompletní provedení</t>
  </si>
  <si>
    <t>899309</t>
  </si>
  <si>
    <t>DOPLŇKY NA POTRUBÍ - VÝSTRAŽNÁ FÓLIE</t>
  </si>
  <si>
    <t>Krytí potrubí výstražnou fólií z PVC 40 cm</t>
  </si>
  <si>
    <t>89980</t>
  </si>
  <si>
    <t>TELEVIZNÍ PROHLÍDKA POTRUBÍ</t>
  </si>
  <si>
    <t>Kamerová prohlídka potrubí</t>
  </si>
  <si>
    <t>9183B3</t>
  </si>
  <si>
    <t>PROPUSTY Z TRUB DN 400MM PLASTOVÝCH</t>
  </si>
  <si>
    <t>Trouba PVC DN 315</t>
  </si>
  <si>
    <t>935812</t>
  </si>
  <si>
    <t>ŽLABY A RIGOLY DLÁŽDĚNÉ Z KOSTEK DROBNÝCH DO BETONU TL 100MM</t>
  </si>
  <si>
    <t>Beton tl. 100 mm  
Dlažba 100x100x100</t>
  </si>
  <si>
    <t>966346</t>
  </si>
  <si>
    <t>BOURÁNÍ PROPUSTŮ Z TRUB DN DO 400MM</t>
  </si>
  <si>
    <t>Přípravné, bourací a zemní práce 
Odstranění stáv. potrubí DN 400, vč. příp. obetonování a lože: 6=6,000 [A]</t>
  </si>
  <si>
    <t>SO 104</t>
  </si>
  <si>
    <t>Zatrubnění příkopu u OÚ Bojanovice</t>
  </si>
  <si>
    <t>dle pol. 966346: 24*0,3*2,4=17,280 [A] 
dle pol. 966158: 3,5*2,4=8,400 [B] 
Celkem: A+B=25,680 [C]</t>
  </si>
  <si>
    <t>dle pol. 132738: 53*2,1=111,300 [A] 
dle pol. 132738: 124,5*1,8=224,100 [B] 
Celkem: A+B=335,400 [C]</t>
  </si>
  <si>
    <t>Přípravné, bourací a zemní práce 
vybourání konstrukčních vrstev vozovky: 53=53,000 [A]</t>
  </si>
  <si>
    <t>dle pol. 17411: 21,5=21,500 [A]</t>
  </si>
  <si>
    <t>Přípravné, bourací a zemní práce 
Materiál pro provedení zpětného zásypu: 21,5=21,500 [A]</t>
  </si>
  <si>
    <t>Přípravné, bourací a zemní práce 
Výkopy pro zatrubnění (vč. pažení): 146=146,000 [A] 
Odpočet materiálu pro provedení zpětného zásypu: -21,5=-21,500 [B] 
Celkem: A+B=124,500 [C]</t>
  </si>
  <si>
    <t>meziskládka - 
- dle pol. 132734: 21,5=21,500 [A] 
recyklační středisko / trvalá skládka - 
- dle pol. 132738: 124,5=124,500 [B] 
Celkem: A+B=146,000 [C]</t>
  </si>
  <si>
    <t>17411</t>
  </si>
  <si>
    <t>ZÁSYP JAM A RÝH ZEMINOU SE ZHUTNĚNÍM</t>
  </si>
  <si>
    <t>Přípravné, bourací a zemní práce 
Provedení zpětného zásypu: 21,5=21,500 [A]</t>
  </si>
  <si>
    <t>Ostatní 
zásyp roury, hutněno po vrstvách 150 mm (zásyp mezi troubou a konstrukcí vozovky): 80=80,000 [A]</t>
  </si>
  <si>
    <t>Podsyp šterkopískem se zhutněním</t>
  </si>
  <si>
    <t>87434.R</t>
  </si>
  <si>
    <t>PŘÍPOJKA Z POTRUBÍ Z TRUB PLASTOVÝCH ODPADNÍCH DN DO 200MM</t>
  </si>
  <si>
    <t>Trouba PVC DN 160</t>
  </si>
  <si>
    <t>Kanalizační šachty z betonových dílců, poklop - mříž, stupadla, prům. výška 1,3 m - kompletní provedení</t>
  </si>
  <si>
    <t>966158</t>
  </si>
  <si>
    <t>BOURÁNÍ KONSTRUKCÍ Z PROST BETONU S ODVOZEM DO 20KM</t>
  </si>
  <si>
    <t>Odtěžení betonového koryta: 3,5=3,500 [A]</t>
  </si>
  <si>
    <t>Přípravné, bourací a zemní práce 
Odstranění stáv. potrubí DN 400, vč. příp. obetonování a lože: 24=24,000 [A]</t>
  </si>
  <si>
    <t>SO 180</t>
  </si>
  <si>
    <t>Přechodné dopravní značení</t>
  </si>
  <si>
    <t>02710</t>
  </si>
  <si>
    <t>POMOC PRÁCE ZŘÍZ NEBO ZAJIŠŤ OBJÍŽĎKY A PŘÍSTUP CESTY</t>
  </si>
  <si>
    <t>KPL</t>
  </si>
  <si>
    <t>předpoklad realizace 5 měsíců, skutečnost dle harmonogramu / nabídky zhotovitele  
položka zahrnuje  
- osazení DZ vč. příslušenství dle TP66, jeho pravidelná údržba vč. příp. dílčích posunů, výměn poškozených DZ / příslušenství a následná demontáž a odklizení DZ vč. příslušenství po ukončení platnosti  
- příp. řízení provozu proškolenými pracovníky  
- dočasné zakrytí nebo úpravu stávajícího DZ v rozporu s DIO  
- náklady s převedením autobusové dopravy na objízdnou trasu  
DIO:  
1) objízdné trasy OA - obousměrně  
2) objízdná trasa NA - obousměrně  
3) vyznační uzavírek  
Celkem odhadem velké provizorní SDZ s podstavcem 30x, malé provizorní SDZ s podstavcem 80x.</t>
  </si>
  <si>
    <t>02940</t>
  </si>
  <si>
    <t>OSTATNÍ POŽADAVKY - VYPRACOVÁNÍ DOKUMENTACE</t>
  </si>
  <si>
    <t>aktualizace / vypracování návrhu DIO, projednání s DO, zajištění DIR</t>
  </si>
  <si>
    <t>SO 190</t>
  </si>
  <si>
    <t>Stálé dopravní značení</t>
  </si>
  <si>
    <t>914133</t>
  </si>
  <si>
    <t>DOPRAVNÍ ZNAČKY ZÁKLADNÍ VELIKOSTI OCELOVÉ FÓLIE TŘ 2 - DEMONTÁŽ</t>
  </si>
  <si>
    <t>vč. očištění a odvozu na sklad objednatele</t>
  </si>
  <si>
    <t>Rušené DZ: 9=9,000 [A]</t>
  </si>
  <si>
    <t>914913</t>
  </si>
  <si>
    <t>SLOUPKY A STOJKY DZ Z OCEL TRUBEK ZABETON DEMONTÁŽ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</si>
  <si>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</si>
  <si>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</si>
  <si>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</si>
  <si>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V4 (0,125): 13400*0,125=1 675,000 [A] 
V2b (1,5/1,5/0,25): 800*0,25*1/2=100,000 [B] 
V4 (0,5/0,5/0,25): 40*0,25*1/2=5,000 [C] 
V11a: 1*15*4=60,000 [D] 
Celkem: A+B+C+D=1 840,000 [E]</t>
  </si>
  <si>
    <t>915221</t>
  </si>
  <si>
    <t>VODOR DOPRAV ZNAČ PLASTEM STRUKTURÁLNÍ NEHLUČNÉ - DOD A POKLÁDKA</t>
  </si>
  <si>
    <t>V2b (1,5/1,5/0,25): 800*0,25*1/2=100,000 [A] 
V4 (0,5/0,5/0,25): 40*0,25*1/2=5,000 [B] 
V11a: 1*15*4=60,000 [C] 
Celkem: A+B+C=165,000 [D]</t>
  </si>
  <si>
    <t>915231</t>
  </si>
  <si>
    <t>VODOR DOPRAV ZNAČ PLASTEM PROFIL ZVUČÍCÍ - DOD A POKLÁDKA</t>
  </si>
  <si>
    <t>2. fáze VDZ (vč. vyznačení operativního místa pro realizaci VDZ za provozu, dle TP66),  
v obci v nehlučném provedení</t>
  </si>
  <si>
    <t>V4 (0,125): 13400*0,125=1 675,000 [A]</t>
  </si>
  <si>
    <t>93818</t>
  </si>
  <si>
    <t>OČIŠTĚNÍ ASFALT VOZOVEK ZAMETENÍM</t>
  </si>
  <si>
    <t>Zametení vozovky před provedením 2. fáze VDZ (plošně), vč. likvidace odpadu</t>
  </si>
  <si>
    <t>VON</t>
  </si>
  <si>
    <t>Vedlejší a ostatní náklady</t>
  </si>
  <si>
    <t>PR</t>
  </si>
  <si>
    <t>Náklady na opravu poškozených komunikací na objízdných trasách - PRELIMINÁŘ - PEVNÁ CENA 6.000.000,- Kč bez DPH.   
ČERPÁNO DLE SKUTEČNOSTI, DLE POŽADAVKŮ A POUZE SE SOUHLASEM INVESTORA</t>
  </si>
  <si>
    <t>029111</t>
  </si>
  <si>
    <t>OSTATNÍ POŽADAVKY - GEODETICKÉ ZAMĚŘENÍ - DÉLKOVÉ</t>
  </si>
  <si>
    <t>HM</t>
  </si>
  <si>
    <t>Geodetické práce a zaměření skutečného provedení</t>
  </si>
  <si>
    <t>dle staničení km 3,331 - km 10,419: 70,88=70,880 [A]</t>
  </si>
  <si>
    <t>02943</t>
  </si>
  <si>
    <t>OSTATNÍ POŽADAVKY - VYPRACOVÁNÍ RDS</t>
  </si>
  <si>
    <t>02944</t>
  </si>
  <si>
    <t>OSTAT POŽADAVKY - DOKUMENTACE SKUTEČ PROVEDENÍ V DIGIT FORMĚ</t>
  </si>
  <si>
    <t>02946</t>
  </si>
  <si>
    <t>OSTAT POŽADAVKY - FOTODOKUMENTACE</t>
  </si>
  <si>
    <t>02950</t>
  </si>
  <si>
    <t>OSTATNÍ POŽADAVKY - POSUDKY, KONTROLY, REVIZNÍ ZPRÁVY</t>
  </si>
  <si>
    <t>Pasportizace stavu objízdných tras formou video a fotodokumentace s provedením výstupů v digitální formě, zahrnuje provedení pasportu před a po provedení realizace stavby.</t>
  </si>
  <si>
    <t>03100</t>
  </si>
  <si>
    <t>ZAŘÍZENÍ STAVENIŠTĚ - ZŘÍZENÍ, PROVOZ,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</si>
</sst>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306</v>
      </c>
      <c s="20" t="s">
        <v>307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338</v>
      </c>
      <c s="20" t="s">
        <v>339</v>
      </c>
      <c s="21">
        <f>'SO 104'!I3</f>
      </c>
      <c s="21">
        <f>'SO 104'!O2</f>
      </c>
      <c s="21">
        <f>C12+D12</f>
      </c>
    </row>
    <row r="13" spans="1:5" ht="12.75" customHeight="1">
      <c r="A13" s="20" t="s">
        <v>360</v>
      </c>
      <c s="20" t="s">
        <v>361</v>
      </c>
      <c s="21">
        <f>'SO 180'!I3</f>
      </c>
      <c s="21">
        <f>'SO 180'!O2</f>
      </c>
      <c s="21">
        <f>C13+D13</f>
      </c>
    </row>
    <row r="14" spans="1:5" ht="12.75" customHeight="1">
      <c r="A14" s="20" t="s">
        <v>369</v>
      </c>
      <c s="20" t="s">
        <v>370</v>
      </c>
      <c s="21">
        <f>'SO 190'!I3</f>
      </c>
      <c s="21">
        <f>'SO 190'!O2</f>
      </c>
      <c s="21">
        <f>C14+D14</f>
      </c>
    </row>
    <row r="15" spans="1:5" ht="12.75" customHeight="1">
      <c r="A15" s="20" t="s">
        <v>391</v>
      </c>
      <c s="20" t="s">
        <v>392</v>
      </c>
      <c s="21">
        <f>VON!I3</f>
      </c>
      <c s="21">
        <f>VON!O2</f>
      </c>
      <c s="21">
        <f>C15+D15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0+O8+O12+O88+O95+O105+O133+O137+O159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0+I8+I12+I88+I95+I105+I133+I137+I159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17456.676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51</v>
      </c>
    </row>
    <row r="11" spans="1:5" ht="114.75">
      <c r="A11" s="37" t="s">
        <v>52</v>
      </c>
      <c r="E11" s="38" t="s">
        <v>53</v>
      </c>
    </row>
    <row r="12" spans="1:18" ht="12.75" customHeight="1">
      <c r="A12" s="6" t="s">
        <v>43</v>
      </c>
      <c s="6"/>
      <c s="40" t="s">
        <v>29</v>
      </c>
      <c s="6"/>
      <c s="27" t="s">
        <v>54</v>
      </c>
      <c s="6"/>
      <c s="6"/>
      <c s="6"/>
      <c s="41">
        <f>0+Q12</f>
      </c>
      <c r="O12">
        <f>0+R12</f>
      </c>
      <c r="Q12">
        <f>0+I13+I16+I19+I22+I25+I28+I31+I34+I37+I40+I43+I46+I49+I52+I55+I58+I61+I64+I67+I70+I73+I76+I79+I82+I85</f>
      </c>
      <c>
        <f>0+O13+O16+O19+O22+O25+O28+O31+O34+O37+O40+O43+O46+O49+O52+O55+O58+O61+O64+O67+O70+O73+O76+O79+O82+O85</f>
      </c>
    </row>
    <row r="13" spans="1:16" ht="25.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57</v>
      </c>
      <c s="32">
        <v>2000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58</v>
      </c>
    </row>
    <row r="15" spans="1:5" ht="38.25">
      <c r="A15" s="42" t="s">
        <v>52</v>
      </c>
      <c r="E15" s="38" t="s">
        <v>59</v>
      </c>
    </row>
    <row r="16" spans="1:16" ht="12.75">
      <c r="A16" s="25" t="s">
        <v>45</v>
      </c>
      <c s="29" t="s">
        <v>22</v>
      </c>
      <c s="29" t="s">
        <v>60</v>
      </c>
      <c s="25" t="s">
        <v>47</v>
      </c>
      <c s="30" t="s">
        <v>61</v>
      </c>
      <c s="31" t="s">
        <v>57</v>
      </c>
      <c s="32">
        <v>2928.4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38.25">
      <c r="A17" s="35" t="s">
        <v>50</v>
      </c>
      <c r="E17" s="36" t="s">
        <v>62</v>
      </c>
    </row>
    <row r="18" spans="1:5" ht="38.25">
      <c r="A18" s="42" t="s">
        <v>52</v>
      </c>
      <c r="E18" s="38" t="s">
        <v>63</v>
      </c>
    </row>
    <row r="19" spans="1:16" ht="12.75">
      <c r="A19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66</v>
      </c>
      <c s="32">
        <v>810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67</v>
      </c>
    </row>
    <row r="21" spans="1:5" ht="38.25">
      <c r="A21" s="42" t="s">
        <v>52</v>
      </c>
      <c r="E21" s="38" t="s">
        <v>68</v>
      </c>
    </row>
    <row r="22" spans="1:16" ht="12.75">
      <c r="A22" s="25" t="s">
        <v>45</v>
      </c>
      <c s="29" t="s">
        <v>35</v>
      </c>
      <c s="29" t="s">
        <v>69</v>
      </c>
      <c s="25" t="s">
        <v>47</v>
      </c>
      <c s="30" t="s">
        <v>70</v>
      </c>
      <c s="31" t="s">
        <v>57</v>
      </c>
      <c s="32">
        <v>4500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71</v>
      </c>
    </row>
    <row r="24" spans="1:5" ht="25.5">
      <c r="A24" s="42" t="s">
        <v>52</v>
      </c>
      <c r="E24" s="38" t="s">
        <v>72</v>
      </c>
    </row>
    <row r="25" spans="1:16" ht="12.75">
      <c r="A25" s="25" t="s">
        <v>45</v>
      </c>
      <c s="29" t="s">
        <v>37</v>
      </c>
      <c s="29" t="s">
        <v>73</v>
      </c>
      <c s="25" t="s">
        <v>74</v>
      </c>
      <c s="30" t="s">
        <v>75</v>
      </c>
      <c s="31" t="s">
        <v>57</v>
      </c>
      <c s="32">
        <v>4500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76</v>
      </c>
    </row>
    <row r="27" spans="1:5" ht="12.75">
      <c r="A27" s="42" t="s">
        <v>52</v>
      </c>
      <c r="E27" s="38" t="s">
        <v>77</v>
      </c>
    </row>
    <row r="28" spans="1:16" ht="12.75">
      <c r="A28" s="25" t="s">
        <v>45</v>
      </c>
      <c s="29" t="s">
        <v>78</v>
      </c>
      <c s="29" t="s">
        <v>73</v>
      </c>
      <c s="25" t="s">
        <v>79</v>
      </c>
      <c s="30" t="s">
        <v>75</v>
      </c>
      <c s="31" t="s">
        <v>57</v>
      </c>
      <c s="32">
        <v>500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80</v>
      </c>
    </row>
    <row r="30" spans="1:5" ht="12.75">
      <c r="A30" s="42" t="s">
        <v>52</v>
      </c>
      <c r="E30" s="38" t="s">
        <v>81</v>
      </c>
    </row>
    <row r="31" spans="1:16" ht="12.75">
      <c r="A31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66</v>
      </c>
      <c s="32">
        <v>111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85</v>
      </c>
    </row>
    <row r="33" spans="1:5" ht="76.5">
      <c r="A33" s="42" t="s">
        <v>52</v>
      </c>
      <c r="E33" s="38" t="s">
        <v>86</v>
      </c>
    </row>
    <row r="34" spans="1:16" ht="12.75">
      <c r="A34" s="25" t="s">
        <v>45</v>
      </c>
      <c s="29" t="s">
        <v>40</v>
      </c>
      <c s="29" t="s">
        <v>87</v>
      </c>
      <c s="25" t="s">
        <v>47</v>
      </c>
      <c s="30" t="s">
        <v>88</v>
      </c>
      <c s="31" t="s">
        <v>66</v>
      </c>
      <c s="32">
        <v>140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85</v>
      </c>
    </row>
    <row r="36" spans="1:5" ht="25.5">
      <c r="A36" s="42" t="s">
        <v>52</v>
      </c>
      <c r="E36" s="38" t="s">
        <v>89</v>
      </c>
    </row>
    <row r="37" spans="1:16" ht="12.75">
      <c r="A37" s="25" t="s">
        <v>45</v>
      </c>
      <c s="29" t="s">
        <v>42</v>
      </c>
      <c s="29" t="s">
        <v>90</v>
      </c>
      <c s="25" t="s">
        <v>47</v>
      </c>
      <c s="30" t="s">
        <v>91</v>
      </c>
      <c s="31" t="s">
        <v>66</v>
      </c>
      <c s="32">
        <v>190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85</v>
      </c>
    </row>
    <row r="39" spans="1:5" ht="25.5">
      <c r="A39" s="42" t="s">
        <v>52</v>
      </c>
      <c r="E39" s="38" t="s">
        <v>92</v>
      </c>
    </row>
    <row r="40" spans="1:16" ht="12.75">
      <c r="A40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66</v>
      </c>
      <c s="32">
        <v>120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85</v>
      </c>
    </row>
    <row r="42" spans="1:5" ht="25.5">
      <c r="A42" s="42" t="s">
        <v>52</v>
      </c>
      <c r="E42" s="38" t="s">
        <v>96</v>
      </c>
    </row>
    <row r="43" spans="1:16" ht="12.75">
      <c r="A43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66</v>
      </c>
      <c s="32">
        <v>40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85</v>
      </c>
    </row>
    <row r="45" spans="1:5" ht="25.5">
      <c r="A45" s="42" t="s">
        <v>52</v>
      </c>
      <c r="E45" s="38" t="s">
        <v>100</v>
      </c>
    </row>
    <row r="46" spans="1:16" ht="12.75">
      <c r="A46" s="25" t="s">
        <v>45</v>
      </c>
      <c s="29" t="s">
        <v>101</v>
      </c>
      <c s="29" t="s">
        <v>102</v>
      </c>
      <c s="25" t="s">
        <v>47</v>
      </c>
      <c s="30" t="s">
        <v>103</v>
      </c>
      <c s="31" t="s">
        <v>57</v>
      </c>
      <c s="32">
        <v>160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104</v>
      </c>
    </row>
    <row r="48" spans="1:5" ht="25.5">
      <c r="A48" s="42" t="s">
        <v>52</v>
      </c>
      <c r="E48" s="38" t="s">
        <v>105</v>
      </c>
    </row>
    <row r="49" spans="1:16" ht="12.75">
      <c r="A49" s="25" t="s">
        <v>45</v>
      </c>
      <c s="29" t="s">
        <v>106</v>
      </c>
      <c s="29" t="s">
        <v>107</v>
      </c>
      <c s="25" t="s">
        <v>47</v>
      </c>
      <c s="30" t="s">
        <v>108</v>
      </c>
      <c s="31" t="s">
        <v>57</v>
      </c>
      <c s="32">
        <v>500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38.25">
      <c r="A50" s="35" t="s">
        <v>50</v>
      </c>
      <c r="E50" s="36" t="s">
        <v>109</v>
      </c>
    </row>
    <row r="51" spans="1:5" ht="25.5">
      <c r="A51" s="42" t="s">
        <v>52</v>
      </c>
      <c r="E51" s="38" t="s">
        <v>110</v>
      </c>
    </row>
    <row r="52" spans="1:16" ht="12.75">
      <c r="A52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57</v>
      </c>
      <c s="32">
        <v>7150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104</v>
      </c>
    </row>
    <row r="54" spans="1:5" ht="89.25">
      <c r="A54" s="42" t="s">
        <v>52</v>
      </c>
      <c r="E54" s="38" t="s">
        <v>114</v>
      </c>
    </row>
    <row r="55" spans="1:16" ht="12.75">
      <c r="A55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57</v>
      </c>
      <c s="32">
        <v>500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118</v>
      </c>
    </row>
    <row r="57" spans="1:5" ht="25.5">
      <c r="A57" s="42" t="s">
        <v>52</v>
      </c>
      <c r="E57" s="38" t="s">
        <v>119</v>
      </c>
    </row>
    <row r="58" spans="1:16" ht="12.75">
      <c r="A58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57</v>
      </c>
      <c s="32">
        <v>12310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14.75">
      <c r="A60" s="42" t="s">
        <v>52</v>
      </c>
      <c r="E60" s="38" t="s">
        <v>123</v>
      </c>
    </row>
    <row r="61" spans="1:16" ht="12.75">
      <c r="A61" s="25" t="s">
        <v>45</v>
      </c>
      <c s="29" t="s">
        <v>124</v>
      </c>
      <c s="29" t="s">
        <v>125</v>
      </c>
      <c s="25" t="s">
        <v>74</v>
      </c>
      <c s="30" t="s">
        <v>126</v>
      </c>
      <c s="31" t="s">
        <v>57</v>
      </c>
      <c s="32">
        <v>2350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127</v>
      </c>
    </row>
    <row r="63" spans="1:5" ht="25.5">
      <c r="A63" s="42" t="s">
        <v>52</v>
      </c>
      <c r="E63" s="38" t="s">
        <v>128</v>
      </c>
    </row>
    <row r="64" spans="1:16" ht="12.75">
      <c r="A64" s="25" t="s">
        <v>45</v>
      </c>
      <c s="29" t="s">
        <v>129</v>
      </c>
      <c s="29" t="s">
        <v>125</v>
      </c>
      <c s="25" t="s">
        <v>79</v>
      </c>
      <c s="30" t="s">
        <v>126</v>
      </c>
      <c s="31" t="s">
        <v>57</v>
      </c>
      <c s="32">
        <v>2350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130</v>
      </c>
    </row>
    <row r="66" spans="1:5" ht="25.5">
      <c r="A66" s="42" t="s">
        <v>52</v>
      </c>
      <c r="E66" s="38" t="s">
        <v>128</v>
      </c>
    </row>
    <row r="67" spans="1:16" ht="12.75">
      <c r="A67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57</v>
      </c>
      <c s="32">
        <v>3250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134</v>
      </c>
    </row>
    <row r="69" spans="1:5" ht="25.5">
      <c r="A69" s="42" t="s">
        <v>52</v>
      </c>
      <c r="E69" s="38" t="s">
        <v>135</v>
      </c>
    </row>
    <row r="70" spans="1:16" ht="12.75">
      <c r="A70" s="25" t="s">
        <v>45</v>
      </c>
      <c s="29" t="s">
        <v>136</v>
      </c>
      <c s="29" t="s">
        <v>137</v>
      </c>
      <c s="25" t="s">
        <v>47</v>
      </c>
      <c s="30" t="s">
        <v>138</v>
      </c>
      <c s="31" t="s">
        <v>57</v>
      </c>
      <c s="32">
        <v>3200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139</v>
      </c>
    </row>
    <row r="72" spans="1:5" ht="25.5">
      <c r="A72" s="42" t="s">
        <v>52</v>
      </c>
      <c r="E72" s="38" t="s">
        <v>140</v>
      </c>
    </row>
    <row r="73" spans="1:16" ht="12.75">
      <c r="A73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144</v>
      </c>
      <c s="32">
        <v>11750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47</v>
      </c>
    </row>
    <row r="75" spans="1:5" ht="25.5">
      <c r="A75" s="42" t="s">
        <v>52</v>
      </c>
      <c r="E75" s="38" t="s">
        <v>145</v>
      </c>
    </row>
    <row r="76" spans="1:16" ht="12.75">
      <c r="A76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144</v>
      </c>
      <c s="32">
        <v>25800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149</v>
      </c>
    </row>
    <row r="78" spans="1:5" ht="38.25">
      <c r="A78" s="42" t="s">
        <v>52</v>
      </c>
      <c r="E78" s="38" t="s">
        <v>150</v>
      </c>
    </row>
    <row r="79" spans="1:16" ht="12.75">
      <c r="A79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144</v>
      </c>
      <c s="32">
        <v>25800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47</v>
      </c>
    </row>
    <row r="81" spans="1:5" ht="25.5">
      <c r="A81" s="42" t="s">
        <v>52</v>
      </c>
      <c r="E81" s="38" t="s">
        <v>154</v>
      </c>
    </row>
    <row r="82" spans="1:16" ht="12.75">
      <c r="A82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144</v>
      </c>
      <c s="32">
        <v>25800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25.5">
      <c r="A84" s="42" t="s">
        <v>52</v>
      </c>
      <c r="E84" s="38" t="s">
        <v>158</v>
      </c>
    </row>
    <row r="85" spans="1:16" ht="12.75">
      <c r="A85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144</v>
      </c>
      <c s="32">
        <v>2400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47</v>
      </c>
    </row>
    <row r="87" spans="1:5" ht="25.5">
      <c r="A87" s="37" t="s">
        <v>52</v>
      </c>
      <c r="E87" s="38" t="s">
        <v>162</v>
      </c>
    </row>
    <row r="88" spans="1:18" ht="12.75" customHeight="1">
      <c r="A88" s="6" t="s">
        <v>43</v>
      </c>
      <c s="6"/>
      <c s="40" t="s">
        <v>23</v>
      </c>
      <c s="6"/>
      <c s="27" t="s">
        <v>163</v>
      </c>
      <c s="6"/>
      <c s="6"/>
      <c s="6"/>
      <c s="41">
        <f>0+Q88</f>
      </c>
      <c r="O88">
        <f>0+R88</f>
      </c>
      <c r="Q88">
        <f>0+I89+I92</f>
      </c>
      <c>
        <f>0+O89+O92</f>
      </c>
    </row>
    <row r="89" spans="1:16" ht="12.75">
      <c r="A89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144</v>
      </c>
      <c s="32">
        <v>13760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50</v>
      </c>
      <c r="E90" s="36" t="s">
        <v>167</v>
      </c>
    </row>
    <row r="91" spans="1:5" ht="51">
      <c r="A91" s="42" t="s">
        <v>52</v>
      </c>
      <c r="E91" s="38" t="s">
        <v>168</v>
      </c>
    </row>
    <row r="92" spans="1:16" ht="12.75">
      <c r="A92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144</v>
      </c>
      <c s="32">
        <v>11750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50</v>
      </c>
      <c r="E93" s="36" t="s">
        <v>47</v>
      </c>
    </row>
    <row r="94" spans="1:5" ht="25.5">
      <c r="A94" s="37" t="s">
        <v>52</v>
      </c>
      <c r="E94" s="38" t="s">
        <v>172</v>
      </c>
    </row>
    <row r="95" spans="1:18" ht="12.75" customHeight="1">
      <c r="A95" s="6" t="s">
        <v>43</v>
      </c>
      <c s="6"/>
      <c s="40" t="s">
        <v>33</v>
      </c>
      <c s="6"/>
      <c s="27" t="s">
        <v>173</v>
      </c>
      <c s="6"/>
      <c s="6"/>
      <c s="6"/>
      <c s="41">
        <f>0+Q95</f>
      </c>
      <c r="O95">
        <f>0+R95</f>
      </c>
      <c r="Q95">
        <f>0+I96+I99+I102</f>
      </c>
      <c>
        <f>0+O96+O99+O102</f>
      </c>
    </row>
    <row r="96" spans="1:16" ht="12.75">
      <c r="A96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57</v>
      </c>
      <c s="32">
        <v>2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25.5">
      <c r="A97" s="35" t="s">
        <v>50</v>
      </c>
      <c r="E97" s="36" t="s">
        <v>177</v>
      </c>
    </row>
    <row r="98" spans="1:5" ht="38.25">
      <c r="A98" s="42" t="s">
        <v>52</v>
      </c>
      <c r="E98" s="38" t="s">
        <v>178</v>
      </c>
    </row>
    <row r="99" spans="1:16" ht="12.75">
      <c r="A99" s="25" t="s">
        <v>45</v>
      </c>
      <c s="29" t="s">
        <v>179</v>
      </c>
      <c s="29" t="s">
        <v>180</v>
      </c>
      <c s="25" t="s">
        <v>74</v>
      </c>
      <c s="30" t="s">
        <v>181</v>
      </c>
      <c s="31" t="s">
        <v>57</v>
      </c>
      <c s="32">
        <v>3250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182</v>
      </c>
    </row>
    <row r="101" spans="1:5" ht="25.5">
      <c r="A101" s="42" t="s">
        <v>52</v>
      </c>
      <c r="E101" s="38" t="s">
        <v>183</v>
      </c>
    </row>
    <row r="102" spans="1:16" ht="12.75">
      <c r="A102" s="25" t="s">
        <v>45</v>
      </c>
      <c s="29" t="s">
        <v>184</v>
      </c>
      <c s="29" t="s">
        <v>180</v>
      </c>
      <c s="25" t="s">
        <v>79</v>
      </c>
      <c s="30" t="s">
        <v>181</v>
      </c>
      <c s="31" t="s">
        <v>57</v>
      </c>
      <c s="32">
        <v>110.4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185</v>
      </c>
    </row>
    <row r="104" spans="1:5" ht="25.5">
      <c r="A104" s="37" t="s">
        <v>52</v>
      </c>
      <c r="E104" s="38" t="s">
        <v>186</v>
      </c>
    </row>
    <row r="105" spans="1:18" ht="12.75" customHeight="1">
      <c r="A105" s="6" t="s">
        <v>43</v>
      </c>
      <c s="6"/>
      <c s="40" t="s">
        <v>35</v>
      </c>
      <c s="6"/>
      <c s="27" t="s">
        <v>187</v>
      </c>
      <c s="6"/>
      <c s="6"/>
      <c s="6"/>
      <c s="41">
        <f>0+Q105</f>
      </c>
      <c r="O105">
        <f>0+R105</f>
      </c>
      <c r="Q105">
        <f>0+I106+I109+I112+I115+I118+I121+I124+I127+I130</f>
      </c>
      <c>
        <f>0+O106+O109+O112+O115+O118+O121+O124+O127+O130</f>
      </c>
    </row>
    <row r="106" spans="1:16" ht="12.75">
      <c r="A106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57</v>
      </c>
      <c s="32">
        <v>645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25.5">
      <c r="A107" s="35" t="s">
        <v>50</v>
      </c>
      <c r="E107" s="36" t="s">
        <v>191</v>
      </c>
    </row>
    <row r="108" spans="1:5" ht="25.5">
      <c r="A108" s="42" t="s">
        <v>52</v>
      </c>
      <c r="E108" s="38" t="s">
        <v>192</v>
      </c>
    </row>
    <row r="109" spans="1:16" ht="12.75">
      <c r="A109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144</v>
      </c>
      <c s="32">
        <v>47676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02">
      <c r="A110" s="35" t="s">
        <v>50</v>
      </c>
      <c r="E110" s="36" t="s">
        <v>196</v>
      </c>
    </row>
    <row r="111" spans="1:5" ht="25.5">
      <c r="A111" s="42" t="s">
        <v>52</v>
      </c>
      <c r="E111" s="38" t="s">
        <v>197</v>
      </c>
    </row>
    <row r="112" spans="1:16" ht="12.75">
      <c r="A112" s="25" t="s">
        <v>45</v>
      </c>
      <c s="29" t="s">
        <v>198</v>
      </c>
      <c s="29" t="s">
        <v>199</v>
      </c>
      <c s="25" t="s">
        <v>74</v>
      </c>
      <c s="30" t="s">
        <v>200</v>
      </c>
      <c s="31" t="s">
        <v>144</v>
      </c>
      <c s="32">
        <v>47676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63.75">
      <c r="A113" s="35" t="s">
        <v>50</v>
      </c>
      <c r="E113" s="36" t="s">
        <v>201</v>
      </c>
    </row>
    <row r="114" spans="1:5" ht="12.75">
      <c r="A114" s="42" t="s">
        <v>52</v>
      </c>
      <c r="E114" s="38" t="s">
        <v>202</v>
      </c>
    </row>
    <row r="115" spans="1:16" ht="12.75">
      <c r="A115" s="25" t="s">
        <v>45</v>
      </c>
      <c s="29" t="s">
        <v>203</v>
      </c>
      <c s="29" t="s">
        <v>199</v>
      </c>
      <c s="25" t="s">
        <v>79</v>
      </c>
      <c s="30" t="s">
        <v>204</v>
      </c>
      <c s="31" t="s">
        <v>144</v>
      </c>
      <c s="32">
        <v>47676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51">
      <c r="A116" s="35" t="s">
        <v>50</v>
      </c>
      <c r="E116" s="36" t="s">
        <v>205</v>
      </c>
    </row>
    <row r="117" spans="1:5" ht="12.75">
      <c r="A117" s="42" t="s">
        <v>52</v>
      </c>
      <c r="E117" s="38" t="s">
        <v>202</v>
      </c>
    </row>
    <row r="118" spans="1:16" ht="12.75">
      <c r="A118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57</v>
      </c>
      <c s="32">
        <v>700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25.5">
      <c r="A119" s="35" t="s">
        <v>50</v>
      </c>
      <c r="E119" s="36" t="s">
        <v>191</v>
      </c>
    </row>
    <row r="120" spans="1:5" ht="25.5">
      <c r="A120" s="42" t="s">
        <v>52</v>
      </c>
      <c r="E120" s="38" t="s">
        <v>209</v>
      </c>
    </row>
    <row r="121" spans="1:16" ht="12.75">
      <c r="A121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144</v>
      </c>
      <c s="32">
        <v>41511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213</v>
      </c>
    </row>
    <row r="123" spans="1:5" ht="25.5">
      <c r="A123" s="42" t="s">
        <v>52</v>
      </c>
      <c r="E123" s="38" t="s">
        <v>214</v>
      </c>
    </row>
    <row r="124" spans="1:16" ht="12.75">
      <c r="A124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144</v>
      </c>
      <c s="32">
        <v>42538.5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50</v>
      </c>
      <c r="E125" s="36" t="s">
        <v>218</v>
      </c>
    </row>
    <row r="126" spans="1:5" ht="25.5">
      <c r="A126" s="42" t="s">
        <v>52</v>
      </c>
      <c r="E126" s="38" t="s">
        <v>219</v>
      </c>
    </row>
    <row r="127" spans="1:16" ht="12.75">
      <c r="A127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144</v>
      </c>
      <c s="32">
        <v>41100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223</v>
      </c>
    </row>
    <row r="129" spans="1:5" ht="25.5">
      <c r="A129" s="42" t="s">
        <v>52</v>
      </c>
      <c r="E129" s="38" t="s">
        <v>224</v>
      </c>
    </row>
    <row r="130" spans="1:16" ht="12.75">
      <c r="A130" s="25" t="s">
        <v>45</v>
      </c>
      <c s="29" t="s">
        <v>225</v>
      </c>
      <c s="29" t="s">
        <v>226</v>
      </c>
      <c s="25" t="s">
        <v>47</v>
      </c>
      <c s="30" t="s">
        <v>227</v>
      </c>
      <c s="31" t="s">
        <v>144</v>
      </c>
      <c s="32">
        <v>42127.5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228</v>
      </c>
    </row>
    <row r="132" spans="1:5" ht="25.5">
      <c r="A132" s="37" t="s">
        <v>52</v>
      </c>
      <c r="E132" s="38" t="s">
        <v>229</v>
      </c>
    </row>
    <row r="133" spans="1:18" ht="12.75" customHeight="1">
      <c r="A133" s="6" t="s">
        <v>43</v>
      </c>
      <c s="6"/>
      <c s="40" t="s">
        <v>78</v>
      </c>
      <c s="6"/>
      <c s="27" t="s">
        <v>230</v>
      </c>
      <c s="6"/>
      <c s="6"/>
      <c s="6"/>
      <c s="41">
        <f>0+Q133</f>
      </c>
      <c r="O133">
        <f>0+R133</f>
      </c>
      <c r="Q133">
        <f>0+I134</f>
      </c>
      <c>
        <f>0+O134</f>
      </c>
    </row>
    <row r="134" spans="1:16" ht="12.75">
      <c r="A134" s="25" t="s">
        <v>45</v>
      </c>
      <c s="29" t="s">
        <v>231</v>
      </c>
      <c s="29" t="s">
        <v>232</v>
      </c>
      <c s="25" t="s">
        <v>47</v>
      </c>
      <c s="30" t="s">
        <v>233</v>
      </c>
      <c s="31" t="s">
        <v>66</v>
      </c>
      <c s="32">
        <v>20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234</v>
      </c>
    </row>
    <row r="136" spans="1:5" ht="25.5">
      <c r="A136" s="37" t="s">
        <v>52</v>
      </c>
      <c r="E136" s="38" t="s">
        <v>235</v>
      </c>
    </row>
    <row r="137" spans="1:18" ht="12.75" customHeight="1">
      <c r="A137" s="6" t="s">
        <v>43</v>
      </c>
      <c s="6"/>
      <c s="40" t="s">
        <v>82</v>
      </c>
      <c s="6"/>
      <c s="27" t="s">
        <v>236</v>
      </c>
      <c s="6"/>
      <c s="6"/>
      <c s="6"/>
      <c s="41">
        <f>0+Q137</f>
      </c>
      <c r="O137">
        <f>0+R137</f>
      </c>
      <c r="Q137">
        <f>0+I138+I141+I144+I147+I150+I153+I156</f>
      </c>
      <c>
        <f>0+O138+O141+O144+O147+O150+O153+O156</f>
      </c>
    </row>
    <row r="138" spans="1:16" ht="12.75">
      <c r="A138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66</v>
      </c>
      <c s="32">
        <v>22.8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240</v>
      </c>
    </row>
    <row r="140" spans="1:5" ht="25.5">
      <c r="A140" s="42" t="s">
        <v>52</v>
      </c>
      <c r="E140" s="38" t="s">
        <v>241</v>
      </c>
    </row>
    <row r="141" spans="1:16" ht="12.75">
      <c r="A141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66</v>
      </c>
      <c s="32">
        <v>12560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245</v>
      </c>
    </row>
    <row r="143" spans="1:5" ht="25.5">
      <c r="A143" s="42" t="s">
        <v>52</v>
      </c>
      <c r="E143" s="38" t="s">
        <v>246</v>
      </c>
    </row>
    <row r="144" spans="1:16" ht="12.75">
      <c r="A144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250</v>
      </c>
      <c s="32">
        <v>1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25.5">
      <c r="A145" s="35" t="s">
        <v>50</v>
      </c>
      <c r="E145" s="36" t="s">
        <v>251</v>
      </c>
    </row>
    <row r="146" spans="1:5" ht="25.5">
      <c r="A146" s="42" t="s">
        <v>52</v>
      </c>
      <c r="E146" s="38" t="s">
        <v>252</v>
      </c>
    </row>
    <row r="147" spans="1:16" ht="12.75">
      <c r="A147" s="25" t="s">
        <v>45</v>
      </c>
      <c s="29" t="s">
        <v>253</v>
      </c>
      <c s="29" t="s">
        <v>254</v>
      </c>
      <c s="25" t="s">
        <v>47</v>
      </c>
      <c s="30" t="s">
        <v>255</v>
      </c>
      <c s="31" t="s">
        <v>250</v>
      </c>
      <c s="32">
        <v>3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25.5">
      <c r="A149" s="42" t="s">
        <v>52</v>
      </c>
      <c r="E149" s="38" t="s">
        <v>256</v>
      </c>
    </row>
    <row r="150" spans="1:16" ht="12.75">
      <c r="A150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250</v>
      </c>
      <c s="32">
        <v>1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25.5">
      <c r="A152" s="42" t="s">
        <v>52</v>
      </c>
      <c r="E152" s="38" t="s">
        <v>260</v>
      </c>
    </row>
    <row r="153" spans="1:16" ht="12.75">
      <c r="A153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57</v>
      </c>
      <c s="32">
        <v>2.8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25.5">
      <c r="A154" s="35" t="s">
        <v>50</v>
      </c>
      <c r="E154" s="36" t="s">
        <v>251</v>
      </c>
    </row>
    <row r="155" spans="1:5" ht="25.5">
      <c r="A155" s="42" t="s">
        <v>52</v>
      </c>
      <c r="E155" s="38" t="s">
        <v>264</v>
      </c>
    </row>
    <row r="156" spans="1:16" ht="12.75">
      <c r="A156" s="25" t="s">
        <v>45</v>
      </c>
      <c s="29" t="s">
        <v>265</v>
      </c>
      <c s="29" t="s">
        <v>266</v>
      </c>
      <c s="25" t="s">
        <v>47</v>
      </c>
      <c s="30" t="s">
        <v>267</v>
      </c>
      <c s="31" t="s">
        <v>250</v>
      </c>
      <c s="32">
        <v>3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47</v>
      </c>
    </row>
    <row r="158" spans="1:5" ht="25.5">
      <c r="A158" s="37" t="s">
        <v>52</v>
      </c>
      <c r="E158" s="38" t="s">
        <v>256</v>
      </c>
    </row>
    <row r="159" spans="1:18" ht="12.75" customHeight="1">
      <c r="A159" s="6" t="s">
        <v>43</v>
      </c>
      <c s="6"/>
      <c s="40" t="s">
        <v>40</v>
      </c>
      <c s="6"/>
      <c s="27" t="s">
        <v>268</v>
      </c>
      <c s="6"/>
      <c s="6"/>
      <c s="6"/>
      <c s="41">
        <f>0+Q159</f>
      </c>
      <c r="O159">
        <f>0+R159</f>
      </c>
      <c r="Q159">
        <f>0+I160+I163+I166+I169+I172+I175+I178+I181</f>
      </c>
      <c>
        <f>0+O160+O163+O166+O169+O172+O175+O178+O181</f>
      </c>
    </row>
    <row r="160" spans="1:16" ht="25.5">
      <c r="A160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66</v>
      </c>
      <c s="32">
        <v>10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50</v>
      </c>
      <c r="E161" s="36" t="s">
        <v>272</v>
      </c>
    </row>
    <row r="162" spans="1:5" ht="25.5">
      <c r="A162" s="42" t="s">
        <v>52</v>
      </c>
      <c r="E162" s="38" t="s">
        <v>273</v>
      </c>
    </row>
    <row r="163" spans="1:16" ht="12.75">
      <c r="A163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250</v>
      </c>
      <c s="32">
        <v>300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47</v>
      </c>
    </row>
    <row r="165" spans="1:5" ht="25.5">
      <c r="A165" s="42" t="s">
        <v>52</v>
      </c>
      <c r="E165" s="38" t="s">
        <v>277</v>
      </c>
    </row>
    <row r="166" spans="1:16" ht="12.75">
      <c r="A166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66</v>
      </c>
      <c s="32">
        <v>120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51">
      <c r="A167" s="35" t="s">
        <v>50</v>
      </c>
      <c r="E167" s="36" t="s">
        <v>281</v>
      </c>
    </row>
    <row r="168" spans="1:5" ht="25.5">
      <c r="A168" s="42" t="s">
        <v>52</v>
      </c>
      <c r="E168" s="38" t="s">
        <v>282</v>
      </c>
    </row>
    <row r="169" spans="1:16" ht="12.75">
      <c r="A169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66</v>
      </c>
      <c s="32">
        <v>20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50</v>
      </c>
      <c r="E170" s="36" t="s">
        <v>286</v>
      </c>
    </row>
    <row r="171" spans="1:5" ht="38.25">
      <c r="A171" s="42" t="s">
        <v>52</v>
      </c>
      <c r="E171" s="38" t="s">
        <v>287</v>
      </c>
    </row>
    <row r="172" spans="1:16" ht="12.75">
      <c r="A172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250</v>
      </c>
      <c s="32">
        <v>6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51">
      <c r="A173" s="35" t="s">
        <v>50</v>
      </c>
      <c r="E173" s="36" t="s">
        <v>291</v>
      </c>
    </row>
    <row r="174" spans="1:5" ht="25.5">
      <c r="A174" s="42" t="s">
        <v>52</v>
      </c>
      <c r="E174" s="38" t="s">
        <v>292</v>
      </c>
    </row>
    <row r="175" spans="1:16" ht="12.75">
      <c r="A175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66</v>
      </c>
      <c s="32">
        <v>7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38.25">
      <c r="A176" s="35" t="s">
        <v>50</v>
      </c>
      <c r="E176" s="36" t="s">
        <v>296</v>
      </c>
    </row>
    <row r="177" spans="1:5" ht="38.25">
      <c r="A177" s="42" t="s">
        <v>52</v>
      </c>
      <c r="E177" s="38" t="s">
        <v>297</v>
      </c>
    </row>
    <row r="178" spans="1:16" ht="12.75">
      <c r="A178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66</v>
      </c>
      <c s="32">
        <v>810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47</v>
      </c>
    </row>
    <row r="180" spans="1:5" ht="38.25">
      <c r="A180" s="42" t="s">
        <v>52</v>
      </c>
      <c r="E180" s="38" t="s">
        <v>301</v>
      </c>
    </row>
    <row r="181" spans="1:16" ht="12.75">
      <c r="A181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66</v>
      </c>
      <c s="32">
        <v>810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50</v>
      </c>
      <c r="E182" s="36" t="s">
        <v>67</v>
      </c>
    </row>
    <row r="183" spans="1:5" ht="38.25">
      <c r="A183" s="37" t="s">
        <v>52</v>
      </c>
      <c r="E183" s="38" t="s">
        <v>305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0+O8+O15+O31+O38+O51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306</v>
      </c>
      <c s="43">
        <f>0+I8+I15+I31+I38+I51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306</v>
      </c>
      <c s="6"/>
      <c s="18" t="s">
        <v>307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25.5">
      <c r="A9" s="25" t="s">
        <v>45</v>
      </c>
      <c s="29" t="s">
        <v>29</v>
      </c>
      <c s="29" t="s">
        <v>46</v>
      </c>
      <c s="25" t="s">
        <v>74</v>
      </c>
      <c s="30" t="s">
        <v>48</v>
      </c>
      <c s="31" t="s">
        <v>49</v>
      </c>
      <c s="32">
        <v>4.32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308</v>
      </c>
    </row>
    <row r="11" spans="1:5" ht="12.75">
      <c r="A11" s="42" t="s">
        <v>52</v>
      </c>
      <c r="E11" s="38" t="s">
        <v>309</v>
      </c>
    </row>
    <row r="12" spans="1:16" ht="25.5">
      <c r="A12" s="25" t="s">
        <v>45</v>
      </c>
      <c s="29" t="s">
        <v>23</v>
      </c>
      <c s="29" t="s">
        <v>46</v>
      </c>
      <c s="25" t="s">
        <v>79</v>
      </c>
      <c s="30" t="s">
        <v>48</v>
      </c>
      <c s="31" t="s">
        <v>49</v>
      </c>
      <c s="32">
        <v>11.7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51</v>
      </c>
    </row>
    <row r="14" spans="1:5" ht="38.25">
      <c r="A14" s="37" t="s">
        <v>52</v>
      </c>
      <c r="E14" s="38" t="s">
        <v>310</v>
      </c>
    </row>
    <row r="15" spans="1:18" ht="12.75" customHeight="1">
      <c r="A15" s="6" t="s">
        <v>43</v>
      </c>
      <c s="6"/>
      <c s="40" t="s">
        <v>29</v>
      </c>
      <c s="6"/>
      <c s="27" t="s">
        <v>54</v>
      </c>
      <c s="6"/>
      <c s="6"/>
      <c s="6"/>
      <c s="41">
        <f>0+Q15</f>
      </c>
      <c r="O15">
        <f>0+R15</f>
      </c>
      <c r="Q15">
        <f>0+I16+I19+I22+I25+I28</f>
      </c>
      <c>
        <f>0+O16+O19+O22+O25+O28</f>
      </c>
    </row>
    <row r="16" spans="1:16" ht="25.5">
      <c r="A16" s="25" t="s">
        <v>45</v>
      </c>
      <c s="29" t="s">
        <v>22</v>
      </c>
      <c s="29" t="s">
        <v>55</v>
      </c>
      <c s="25" t="s">
        <v>47</v>
      </c>
      <c s="30" t="s">
        <v>56</v>
      </c>
      <c s="31" t="s">
        <v>57</v>
      </c>
      <c s="32">
        <v>3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58</v>
      </c>
    </row>
    <row r="18" spans="1:5" ht="25.5">
      <c r="A18" s="42" t="s">
        <v>52</v>
      </c>
      <c r="E18" s="38" t="s">
        <v>311</v>
      </c>
    </row>
    <row r="19" spans="1:16" ht="12.75">
      <c r="A19" s="25" t="s">
        <v>45</v>
      </c>
      <c s="29" t="s">
        <v>33</v>
      </c>
      <c s="29" t="s">
        <v>112</v>
      </c>
      <c s="25" t="s">
        <v>47</v>
      </c>
      <c s="30" t="s">
        <v>113</v>
      </c>
      <c s="31" t="s">
        <v>57</v>
      </c>
      <c s="32">
        <v>3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104</v>
      </c>
    </row>
    <row r="21" spans="1:5" ht="25.5">
      <c r="A21" s="42" t="s">
        <v>52</v>
      </c>
      <c r="E21" s="38" t="s">
        <v>312</v>
      </c>
    </row>
    <row r="22" spans="1:16" ht="12.75">
      <c r="A22" s="25" t="s">
        <v>45</v>
      </c>
      <c s="29" t="s">
        <v>35</v>
      </c>
      <c s="29" t="s">
        <v>121</v>
      </c>
      <c s="25" t="s">
        <v>47</v>
      </c>
      <c s="30" t="s">
        <v>122</v>
      </c>
      <c s="31" t="s">
        <v>57</v>
      </c>
      <c s="32">
        <v>3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42" t="s">
        <v>52</v>
      </c>
      <c r="E24" s="38" t="s">
        <v>313</v>
      </c>
    </row>
    <row r="25" spans="1:16" ht="12.75">
      <c r="A25" s="25" t="s">
        <v>45</v>
      </c>
      <c s="29" t="s">
        <v>37</v>
      </c>
      <c s="29" t="s">
        <v>132</v>
      </c>
      <c s="25" t="s">
        <v>47</v>
      </c>
      <c s="30" t="s">
        <v>133</v>
      </c>
      <c s="31" t="s">
        <v>57</v>
      </c>
      <c s="32">
        <v>20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314</v>
      </c>
    </row>
    <row r="27" spans="1:5" ht="38.25">
      <c r="A27" s="42" t="s">
        <v>52</v>
      </c>
      <c r="E27" s="38" t="s">
        <v>315</v>
      </c>
    </row>
    <row r="28" spans="1:16" ht="12.75">
      <c r="A28" s="25" t="s">
        <v>45</v>
      </c>
      <c s="29" t="s">
        <v>78</v>
      </c>
      <c s="29" t="s">
        <v>137</v>
      </c>
      <c s="25" t="s">
        <v>47</v>
      </c>
      <c s="30" t="s">
        <v>138</v>
      </c>
      <c s="31" t="s">
        <v>57</v>
      </c>
      <c s="32">
        <v>3.5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316</v>
      </c>
    </row>
    <row r="30" spans="1:5" ht="12.75">
      <c r="A30" s="37" t="s">
        <v>52</v>
      </c>
      <c r="E30" s="38" t="s">
        <v>47</v>
      </c>
    </row>
    <row r="31" spans="1:18" ht="12.75" customHeight="1">
      <c r="A31" s="6" t="s">
        <v>43</v>
      </c>
      <c s="6"/>
      <c s="40" t="s">
        <v>33</v>
      </c>
      <c s="6"/>
      <c s="27" t="s">
        <v>173</v>
      </c>
      <c s="6"/>
      <c s="6"/>
      <c s="6"/>
      <c s="41">
        <f>0+Q31</f>
      </c>
      <c r="O31">
        <f>0+R31</f>
      </c>
      <c r="Q31">
        <f>0+I32+I35</f>
      </c>
      <c>
        <f>0+O32+O35</f>
      </c>
    </row>
    <row r="32" spans="1:16" ht="12.75">
      <c r="A32" s="25" t="s">
        <v>45</v>
      </c>
      <c s="29" t="s">
        <v>82</v>
      </c>
      <c s="29" t="s">
        <v>180</v>
      </c>
      <c s="25" t="s">
        <v>47</v>
      </c>
      <c s="30" t="s">
        <v>181</v>
      </c>
      <c s="31" t="s">
        <v>57</v>
      </c>
      <c s="32">
        <v>1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12.75">
      <c r="A33" s="35" t="s">
        <v>50</v>
      </c>
      <c r="E33" s="36" t="s">
        <v>317</v>
      </c>
    </row>
    <row r="34" spans="1:5" ht="12.75">
      <c r="A34" s="42" t="s">
        <v>52</v>
      </c>
      <c r="E34" s="38" t="s">
        <v>47</v>
      </c>
    </row>
    <row r="35" spans="1:16" ht="12.75">
      <c r="A35" s="25" t="s">
        <v>45</v>
      </c>
      <c s="29" t="s">
        <v>40</v>
      </c>
      <c s="29" t="s">
        <v>318</v>
      </c>
      <c s="25" t="s">
        <v>47</v>
      </c>
      <c s="30" t="s">
        <v>319</v>
      </c>
      <c s="31" t="s">
        <v>57</v>
      </c>
      <c s="32">
        <v>1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320</v>
      </c>
    </row>
    <row r="37" spans="1:5" ht="12.75">
      <c r="A37" s="37" t="s">
        <v>52</v>
      </c>
      <c r="E37" s="38" t="s">
        <v>47</v>
      </c>
    </row>
    <row r="38" spans="1:18" ht="12.75" customHeight="1">
      <c r="A38" s="6" t="s">
        <v>43</v>
      </c>
      <c s="6"/>
      <c s="40" t="s">
        <v>82</v>
      </c>
      <c s="6"/>
      <c s="27" t="s">
        <v>236</v>
      </c>
      <c s="6"/>
      <c s="6"/>
      <c s="6"/>
      <c s="41">
        <f>0+Q38</f>
      </c>
      <c r="O38">
        <f>0+R38</f>
      </c>
      <c r="Q38">
        <f>0+I39+I42+I45+I48</f>
      </c>
      <c>
        <f>0+O39+O42+O45+O48</f>
      </c>
    </row>
    <row r="39" spans="1:16" ht="12.75">
      <c r="A39" s="25" t="s">
        <v>45</v>
      </c>
      <c s="29" t="s">
        <v>42</v>
      </c>
      <c s="29" t="s">
        <v>248</v>
      </c>
      <c s="25" t="s">
        <v>47</v>
      </c>
      <c s="30" t="s">
        <v>249</v>
      </c>
      <c s="31" t="s">
        <v>250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25.5">
      <c r="A40" s="35" t="s">
        <v>50</v>
      </c>
      <c r="E40" s="36" t="s">
        <v>321</v>
      </c>
    </row>
    <row r="41" spans="1:5" ht="12.75">
      <c r="A41" s="42" t="s">
        <v>52</v>
      </c>
      <c r="E41" s="38" t="s">
        <v>47</v>
      </c>
    </row>
    <row r="42" spans="1:16" ht="12.75">
      <c r="A42" s="25" t="s">
        <v>45</v>
      </c>
      <c s="29" t="s">
        <v>93</v>
      </c>
      <c s="29" t="s">
        <v>258</v>
      </c>
      <c s="25" t="s">
        <v>47</v>
      </c>
      <c s="30" t="s">
        <v>259</v>
      </c>
      <c s="31" t="s">
        <v>250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322</v>
      </c>
    </row>
    <row r="44" spans="1:5" ht="12.75">
      <c r="A44" s="42" t="s">
        <v>52</v>
      </c>
      <c r="E44" s="38" t="s">
        <v>47</v>
      </c>
    </row>
    <row r="45" spans="1:16" ht="12.75">
      <c r="A45" s="25" t="s">
        <v>45</v>
      </c>
      <c s="29" t="s">
        <v>97</v>
      </c>
      <c s="29" t="s">
        <v>323</v>
      </c>
      <c s="25" t="s">
        <v>47</v>
      </c>
      <c s="30" t="s">
        <v>324</v>
      </c>
      <c s="31" t="s">
        <v>66</v>
      </c>
      <c s="32">
        <v>6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325</v>
      </c>
    </row>
    <row r="47" spans="1:5" ht="12.75">
      <c r="A47" s="42" t="s">
        <v>52</v>
      </c>
      <c r="E47" s="38" t="s">
        <v>47</v>
      </c>
    </row>
    <row r="48" spans="1:16" ht="12.75">
      <c r="A48" s="25" t="s">
        <v>45</v>
      </c>
      <c s="29" t="s">
        <v>101</v>
      </c>
      <c s="29" t="s">
        <v>326</v>
      </c>
      <c s="25" t="s">
        <v>47</v>
      </c>
      <c s="30" t="s">
        <v>327</v>
      </c>
      <c s="31" t="s">
        <v>66</v>
      </c>
      <c s="32">
        <v>6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328</v>
      </c>
    </row>
    <row r="50" spans="1:5" ht="12.75">
      <c r="A50" s="37" t="s">
        <v>52</v>
      </c>
      <c r="E50" s="38" t="s">
        <v>47</v>
      </c>
    </row>
    <row r="51" spans="1:18" ht="12.75" customHeight="1">
      <c r="A51" s="6" t="s">
        <v>43</v>
      </c>
      <c s="6"/>
      <c s="40" t="s">
        <v>40</v>
      </c>
      <c s="6"/>
      <c s="27" t="s">
        <v>268</v>
      </c>
      <c s="6"/>
      <c s="6"/>
      <c s="6"/>
      <c s="41">
        <f>0+Q51</f>
      </c>
      <c r="O51">
        <f>0+R51</f>
      </c>
      <c r="Q51">
        <f>0+I52+I55+I58</f>
      </c>
      <c>
        <f>0+O52+O55+O58</f>
      </c>
    </row>
    <row r="52" spans="1:16" ht="12.75">
      <c r="A52" s="25" t="s">
        <v>45</v>
      </c>
      <c s="29" t="s">
        <v>106</v>
      </c>
      <c s="29" t="s">
        <v>329</v>
      </c>
      <c s="25" t="s">
        <v>47</v>
      </c>
      <c s="30" t="s">
        <v>330</v>
      </c>
      <c s="31" t="s">
        <v>66</v>
      </c>
      <c s="32">
        <v>6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331</v>
      </c>
    </row>
    <row r="54" spans="1:5" ht="12.75">
      <c r="A54" s="42" t="s">
        <v>52</v>
      </c>
      <c r="E54" s="38" t="s">
        <v>47</v>
      </c>
    </row>
    <row r="55" spans="1:16" ht="12.75">
      <c r="A55" s="25" t="s">
        <v>45</v>
      </c>
      <c s="29" t="s">
        <v>111</v>
      </c>
      <c s="29" t="s">
        <v>332</v>
      </c>
      <c s="25" t="s">
        <v>47</v>
      </c>
      <c s="30" t="s">
        <v>333</v>
      </c>
      <c s="31" t="s">
        <v>144</v>
      </c>
      <c s="32">
        <v>1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334</v>
      </c>
    </row>
    <row r="57" spans="1:5" ht="12.75">
      <c r="A57" s="42" t="s">
        <v>52</v>
      </c>
      <c r="E57" s="38" t="s">
        <v>47</v>
      </c>
    </row>
    <row r="58" spans="1:16" ht="12.75">
      <c r="A58" s="25" t="s">
        <v>45</v>
      </c>
      <c s="29" t="s">
        <v>115</v>
      </c>
      <c s="29" t="s">
        <v>335</v>
      </c>
      <c s="25" t="s">
        <v>47</v>
      </c>
      <c s="30" t="s">
        <v>336</v>
      </c>
      <c s="31" t="s">
        <v>66</v>
      </c>
      <c s="32">
        <v>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85</v>
      </c>
    </row>
    <row r="60" spans="1:5" ht="25.5">
      <c r="A60" s="37" t="s">
        <v>52</v>
      </c>
      <c r="E60" s="38" t="s">
        <v>337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0+O8+O15+O40+O47+O63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338</v>
      </c>
      <c s="43">
        <f>0+I8+I15+I40+I47+I63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338</v>
      </c>
      <c s="6"/>
      <c s="18" t="s">
        <v>339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25.5">
      <c r="A9" s="25" t="s">
        <v>45</v>
      </c>
      <c s="29" t="s">
        <v>22</v>
      </c>
      <c s="29" t="s">
        <v>46</v>
      </c>
      <c s="25" t="s">
        <v>74</v>
      </c>
      <c s="30" t="s">
        <v>48</v>
      </c>
      <c s="31" t="s">
        <v>49</v>
      </c>
      <c s="32">
        <v>25.68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308</v>
      </c>
    </row>
    <row r="11" spans="1:5" ht="38.25">
      <c r="A11" s="42" t="s">
        <v>52</v>
      </c>
      <c r="E11" s="38" t="s">
        <v>340</v>
      </c>
    </row>
    <row r="12" spans="1:16" ht="25.5">
      <c r="A12" s="25" t="s">
        <v>45</v>
      </c>
      <c s="29" t="s">
        <v>33</v>
      </c>
      <c s="29" t="s">
        <v>46</v>
      </c>
      <c s="25" t="s">
        <v>79</v>
      </c>
      <c s="30" t="s">
        <v>48</v>
      </c>
      <c s="31" t="s">
        <v>49</v>
      </c>
      <c s="32">
        <v>335.4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51</v>
      </c>
    </row>
    <row r="14" spans="1:5" ht="38.25">
      <c r="A14" s="37" t="s">
        <v>52</v>
      </c>
      <c r="E14" s="38" t="s">
        <v>341</v>
      </c>
    </row>
    <row r="15" spans="1:18" ht="12.75" customHeight="1">
      <c r="A15" s="6" t="s">
        <v>43</v>
      </c>
      <c s="6"/>
      <c s="40" t="s">
        <v>29</v>
      </c>
      <c s="6"/>
      <c s="27" t="s">
        <v>54</v>
      </c>
      <c s="6"/>
      <c s="6"/>
      <c s="6"/>
      <c s="41">
        <f>0+Q15</f>
      </c>
      <c r="O15">
        <f>0+R15</f>
      </c>
      <c r="Q15">
        <f>0+I16+I19+I22+I25+I28+I31+I34+I37</f>
      </c>
      <c>
        <f>0+O16+O19+O22+O25+O28+O31+O34+O37</f>
      </c>
    </row>
    <row r="16" spans="1:16" ht="25.5">
      <c r="A16" s="25" t="s">
        <v>45</v>
      </c>
      <c s="29" t="s">
        <v>35</v>
      </c>
      <c s="29" t="s">
        <v>55</v>
      </c>
      <c s="25" t="s">
        <v>47</v>
      </c>
      <c s="30" t="s">
        <v>56</v>
      </c>
      <c s="31" t="s">
        <v>57</v>
      </c>
      <c s="32">
        <v>53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58</v>
      </c>
    </row>
    <row r="18" spans="1:5" ht="25.5">
      <c r="A18" s="42" t="s">
        <v>52</v>
      </c>
      <c r="E18" s="38" t="s">
        <v>342</v>
      </c>
    </row>
    <row r="19" spans="1:16" ht="12.75">
      <c r="A19" s="25" t="s">
        <v>45</v>
      </c>
      <c s="29" t="s">
        <v>37</v>
      </c>
      <c s="29" t="s">
        <v>73</v>
      </c>
      <c s="25" t="s">
        <v>47</v>
      </c>
      <c s="30" t="s">
        <v>75</v>
      </c>
      <c s="31" t="s">
        <v>57</v>
      </c>
      <c s="32">
        <v>21.5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42" t="s">
        <v>52</v>
      </c>
      <c r="E21" s="38" t="s">
        <v>343</v>
      </c>
    </row>
    <row r="22" spans="1:16" ht="12.75">
      <c r="A22" s="25" t="s">
        <v>45</v>
      </c>
      <c s="29" t="s">
        <v>78</v>
      </c>
      <c s="29" t="s">
        <v>107</v>
      </c>
      <c s="25" t="s">
        <v>47</v>
      </c>
      <c s="30" t="s">
        <v>108</v>
      </c>
      <c s="31" t="s">
        <v>57</v>
      </c>
      <c s="32">
        <v>21.5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38.25">
      <c r="A23" s="35" t="s">
        <v>50</v>
      </c>
      <c r="E23" s="36" t="s">
        <v>109</v>
      </c>
    </row>
    <row r="24" spans="1:5" ht="25.5">
      <c r="A24" s="42" t="s">
        <v>52</v>
      </c>
      <c r="E24" s="38" t="s">
        <v>344</v>
      </c>
    </row>
    <row r="25" spans="1:16" ht="12.75">
      <c r="A25" s="25" t="s">
        <v>45</v>
      </c>
      <c s="29" t="s">
        <v>82</v>
      </c>
      <c s="29" t="s">
        <v>112</v>
      </c>
      <c s="25" t="s">
        <v>47</v>
      </c>
      <c s="30" t="s">
        <v>113</v>
      </c>
      <c s="31" t="s">
        <v>57</v>
      </c>
      <c s="32">
        <v>124.5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104</v>
      </c>
    </row>
    <row r="27" spans="1:5" ht="51">
      <c r="A27" s="42" t="s">
        <v>52</v>
      </c>
      <c r="E27" s="38" t="s">
        <v>345</v>
      </c>
    </row>
    <row r="28" spans="1:16" ht="12.75">
      <c r="A28" s="25" t="s">
        <v>45</v>
      </c>
      <c s="29" t="s">
        <v>40</v>
      </c>
      <c s="29" t="s">
        <v>121</v>
      </c>
      <c s="25" t="s">
        <v>47</v>
      </c>
      <c s="30" t="s">
        <v>122</v>
      </c>
      <c s="31" t="s">
        <v>57</v>
      </c>
      <c s="32">
        <v>146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63.75">
      <c r="A30" s="42" t="s">
        <v>52</v>
      </c>
      <c r="E30" s="38" t="s">
        <v>346</v>
      </c>
    </row>
    <row r="31" spans="1:16" ht="12.75">
      <c r="A31" s="25" t="s">
        <v>45</v>
      </c>
      <c s="29" t="s">
        <v>42</v>
      </c>
      <c s="29" t="s">
        <v>347</v>
      </c>
      <c s="25" t="s">
        <v>47</v>
      </c>
      <c s="30" t="s">
        <v>348</v>
      </c>
      <c s="31" t="s">
        <v>57</v>
      </c>
      <c s="32">
        <v>21.5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118</v>
      </c>
    </row>
    <row r="33" spans="1:5" ht="25.5">
      <c r="A33" s="42" t="s">
        <v>52</v>
      </c>
      <c r="E33" s="38" t="s">
        <v>349</v>
      </c>
    </row>
    <row r="34" spans="1:16" ht="12.75">
      <c r="A34" s="25" t="s">
        <v>45</v>
      </c>
      <c s="29" t="s">
        <v>93</v>
      </c>
      <c s="29" t="s">
        <v>132</v>
      </c>
      <c s="25" t="s">
        <v>47</v>
      </c>
      <c s="30" t="s">
        <v>133</v>
      </c>
      <c s="31" t="s">
        <v>57</v>
      </c>
      <c s="32">
        <v>80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314</v>
      </c>
    </row>
    <row r="36" spans="1:5" ht="38.25">
      <c r="A36" s="42" t="s">
        <v>52</v>
      </c>
      <c r="E36" s="38" t="s">
        <v>350</v>
      </c>
    </row>
    <row r="37" spans="1:16" ht="12.75">
      <c r="A37" s="25" t="s">
        <v>45</v>
      </c>
      <c s="29" t="s">
        <v>97</v>
      </c>
      <c s="29" t="s">
        <v>137</v>
      </c>
      <c s="25" t="s">
        <v>47</v>
      </c>
      <c s="30" t="s">
        <v>138</v>
      </c>
      <c s="31" t="s">
        <v>57</v>
      </c>
      <c s="32">
        <v>70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316</v>
      </c>
    </row>
    <row r="39" spans="1:5" ht="12.75">
      <c r="A39" s="37" t="s">
        <v>52</v>
      </c>
      <c r="E39" s="38" t="s">
        <v>47</v>
      </c>
    </row>
    <row r="40" spans="1:18" ht="12.75" customHeight="1">
      <c r="A40" s="6" t="s">
        <v>43</v>
      </c>
      <c s="6"/>
      <c s="40" t="s">
        <v>33</v>
      </c>
      <c s="6"/>
      <c s="27" t="s">
        <v>173</v>
      </c>
      <c s="6"/>
      <c s="6"/>
      <c s="6"/>
      <c s="41">
        <f>0+Q40</f>
      </c>
      <c r="O40">
        <f>0+R40</f>
      </c>
      <c r="Q40">
        <f>0+I41+I44</f>
      </c>
      <c>
        <f>0+O41+O44</f>
      </c>
    </row>
    <row r="41" spans="1:16" ht="12.75">
      <c r="A41" s="25" t="s">
        <v>45</v>
      </c>
      <c s="29" t="s">
        <v>101</v>
      </c>
      <c s="29" t="s">
        <v>180</v>
      </c>
      <c s="25" t="s">
        <v>47</v>
      </c>
      <c s="30" t="s">
        <v>181</v>
      </c>
      <c s="31" t="s">
        <v>57</v>
      </c>
      <c s="32">
        <v>1.7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351</v>
      </c>
    </row>
    <row r="43" spans="1:5" ht="12.75">
      <c r="A43" s="42" t="s">
        <v>52</v>
      </c>
      <c r="E43" s="38" t="s">
        <v>47</v>
      </c>
    </row>
    <row r="44" spans="1:16" ht="12.75">
      <c r="A44" s="25" t="s">
        <v>45</v>
      </c>
      <c s="29" t="s">
        <v>106</v>
      </c>
      <c s="29" t="s">
        <v>318</v>
      </c>
      <c s="25" t="s">
        <v>47</v>
      </c>
      <c s="30" t="s">
        <v>319</v>
      </c>
      <c s="31" t="s">
        <v>57</v>
      </c>
      <c s="32">
        <v>20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12.75">
      <c r="A45" s="35" t="s">
        <v>50</v>
      </c>
      <c r="E45" s="36" t="s">
        <v>320</v>
      </c>
    </row>
    <row r="46" spans="1:5" ht="12.75">
      <c r="A46" s="37" t="s">
        <v>52</v>
      </c>
      <c r="E46" s="38" t="s">
        <v>47</v>
      </c>
    </row>
    <row r="47" spans="1:18" ht="12.75" customHeight="1">
      <c r="A47" s="6" t="s">
        <v>43</v>
      </c>
      <c s="6"/>
      <c s="40" t="s">
        <v>82</v>
      </c>
      <c s="6"/>
      <c s="27" t="s">
        <v>236</v>
      </c>
      <c s="6"/>
      <c s="6"/>
      <c s="6"/>
      <c s="41">
        <f>0+Q47</f>
      </c>
      <c r="O47">
        <f>0+R47</f>
      </c>
      <c r="Q47">
        <f>0+I48+I51+I54+I57+I60</f>
      </c>
      <c>
        <f>0+O48+O51+O54+O57+O60</f>
      </c>
    </row>
    <row r="48" spans="1:16" ht="12.75">
      <c r="A48" s="25" t="s">
        <v>45</v>
      </c>
      <c s="29" t="s">
        <v>111</v>
      </c>
      <c s="29" t="s">
        <v>352</v>
      </c>
      <c s="25" t="s">
        <v>47</v>
      </c>
      <c s="30" t="s">
        <v>353</v>
      </c>
      <c s="31" t="s">
        <v>66</v>
      </c>
      <c s="32">
        <v>12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354</v>
      </c>
    </row>
    <row r="50" spans="1:5" ht="12.75">
      <c r="A50" s="42" t="s">
        <v>52</v>
      </c>
      <c r="E50" s="38" t="s">
        <v>47</v>
      </c>
    </row>
    <row r="51" spans="1:16" ht="12.75">
      <c r="A51" s="25" t="s">
        <v>45</v>
      </c>
      <c s="29" t="s">
        <v>115</v>
      </c>
      <c s="29" t="s">
        <v>248</v>
      </c>
      <c s="25" t="s">
        <v>47</v>
      </c>
      <c s="30" t="s">
        <v>249</v>
      </c>
      <c s="31" t="s">
        <v>250</v>
      </c>
      <c s="32">
        <v>5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25.5">
      <c r="A52" s="35" t="s">
        <v>50</v>
      </c>
      <c r="E52" s="36" t="s">
        <v>355</v>
      </c>
    </row>
    <row r="53" spans="1:5" ht="12.75">
      <c r="A53" s="42" t="s">
        <v>52</v>
      </c>
      <c r="E53" s="38" t="s">
        <v>47</v>
      </c>
    </row>
    <row r="54" spans="1:16" ht="12.75">
      <c r="A54" s="25" t="s">
        <v>45</v>
      </c>
      <c s="29" t="s">
        <v>120</v>
      </c>
      <c s="29" t="s">
        <v>258</v>
      </c>
      <c s="25" t="s">
        <v>47</v>
      </c>
      <c s="30" t="s">
        <v>259</v>
      </c>
      <c s="31" t="s">
        <v>250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322</v>
      </c>
    </row>
    <row r="56" spans="1:5" ht="12.75">
      <c r="A56" s="42" t="s">
        <v>52</v>
      </c>
      <c r="E56" s="38" t="s">
        <v>47</v>
      </c>
    </row>
    <row r="57" spans="1:16" ht="12.75">
      <c r="A57" s="25" t="s">
        <v>45</v>
      </c>
      <c s="29" t="s">
        <v>124</v>
      </c>
      <c s="29" t="s">
        <v>323</v>
      </c>
      <c s="25" t="s">
        <v>47</v>
      </c>
      <c s="30" t="s">
        <v>324</v>
      </c>
      <c s="31" t="s">
        <v>66</v>
      </c>
      <c s="32">
        <v>130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325</v>
      </c>
    </row>
    <row r="59" spans="1:5" ht="12.75">
      <c r="A59" s="42" t="s">
        <v>52</v>
      </c>
      <c r="E59" s="38" t="s">
        <v>47</v>
      </c>
    </row>
    <row r="60" spans="1:16" ht="12.75">
      <c r="A60" s="25" t="s">
        <v>45</v>
      </c>
      <c s="29" t="s">
        <v>129</v>
      </c>
      <c s="29" t="s">
        <v>326</v>
      </c>
      <c s="25" t="s">
        <v>47</v>
      </c>
      <c s="30" t="s">
        <v>327</v>
      </c>
      <c s="31" t="s">
        <v>66</v>
      </c>
      <c s="32">
        <v>130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328</v>
      </c>
    </row>
    <row r="62" spans="1:5" ht="12.75">
      <c r="A62" s="37" t="s">
        <v>52</v>
      </c>
      <c r="E62" s="38" t="s">
        <v>47</v>
      </c>
    </row>
    <row r="63" spans="1:18" ht="12.75" customHeight="1">
      <c r="A63" s="6" t="s">
        <v>43</v>
      </c>
      <c s="6"/>
      <c s="40" t="s">
        <v>40</v>
      </c>
      <c s="6"/>
      <c s="27" t="s">
        <v>268</v>
      </c>
      <c s="6"/>
      <c s="6"/>
      <c s="6"/>
      <c s="41">
        <f>0+Q63</f>
      </c>
      <c r="O63">
        <f>0+R63</f>
      </c>
      <c r="Q63">
        <f>0+I64+I67+I70+I73</f>
      </c>
      <c>
        <f>0+O64+O67+O70+O73</f>
      </c>
    </row>
    <row r="64" spans="1:16" ht="12.75">
      <c r="A64" s="25" t="s">
        <v>45</v>
      </c>
      <c s="29" t="s">
        <v>131</v>
      </c>
      <c s="29" t="s">
        <v>329</v>
      </c>
      <c s="25" t="s">
        <v>47</v>
      </c>
      <c s="30" t="s">
        <v>330</v>
      </c>
      <c s="31" t="s">
        <v>66</v>
      </c>
      <c s="32">
        <v>118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331</v>
      </c>
    </row>
    <row r="66" spans="1:5" ht="12.75">
      <c r="A66" s="42" t="s">
        <v>52</v>
      </c>
      <c r="E66" s="38" t="s">
        <v>47</v>
      </c>
    </row>
    <row r="67" spans="1:16" ht="12.75">
      <c r="A67" s="25" t="s">
        <v>45</v>
      </c>
      <c s="29" t="s">
        <v>136</v>
      </c>
      <c s="29" t="s">
        <v>332</v>
      </c>
      <c s="25" t="s">
        <v>47</v>
      </c>
      <c s="30" t="s">
        <v>333</v>
      </c>
      <c s="31" t="s">
        <v>144</v>
      </c>
      <c s="32">
        <v>3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25.5">
      <c r="A68" s="35" t="s">
        <v>50</v>
      </c>
      <c r="E68" s="36" t="s">
        <v>334</v>
      </c>
    </row>
    <row r="69" spans="1:5" ht="12.75">
      <c r="A69" s="42" t="s">
        <v>52</v>
      </c>
      <c r="E69" s="38" t="s">
        <v>47</v>
      </c>
    </row>
    <row r="70" spans="1:16" ht="12.75">
      <c r="A70" s="25" t="s">
        <v>45</v>
      </c>
      <c s="29" t="s">
        <v>141</v>
      </c>
      <c s="29" t="s">
        <v>356</v>
      </c>
      <c s="25" t="s">
        <v>47</v>
      </c>
      <c s="30" t="s">
        <v>357</v>
      </c>
      <c s="31" t="s">
        <v>57</v>
      </c>
      <c s="32">
        <v>3.5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25.5">
      <c r="A71" s="35" t="s">
        <v>50</v>
      </c>
      <c r="E71" s="36" t="s">
        <v>58</v>
      </c>
    </row>
    <row r="72" spans="1:5" ht="12.75">
      <c r="A72" s="42" t="s">
        <v>52</v>
      </c>
      <c r="E72" s="38" t="s">
        <v>358</v>
      </c>
    </row>
    <row r="73" spans="1:16" ht="12.75">
      <c r="A73" s="25" t="s">
        <v>45</v>
      </c>
      <c s="29" t="s">
        <v>146</v>
      </c>
      <c s="29" t="s">
        <v>335</v>
      </c>
      <c s="25" t="s">
        <v>47</v>
      </c>
      <c s="30" t="s">
        <v>336</v>
      </c>
      <c s="31" t="s">
        <v>66</v>
      </c>
      <c s="32">
        <v>24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85</v>
      </c>
    </row>
    <row r="75" spans="1:5" ht="25.5">
      <c r="A75" s="37" t="s">
        <v>52</v>
      </c>
      <c r="E75" s="38" t="s">
        <v>359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360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360</v>
      </c>
      <c s="6"/>
      <c s="18" t="s">
        <v>361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362</v>
      </c>
      <c s="25" t="s">
        <v>47</v>
      </c>
      <c s="30" t="s">
        <v>363</v>
      </c>
      <c s="31" t="s">
        <v>364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04">
      <c r="A10" s="35" t="s">
        <v>50</v>
      </c>
      <c r="E10" s="36" t="s">
        <v>365</v>
      </c>
    </row>
    <row r="11" spans="1:5" ht="12.75">
      <c r="A11" s="42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366</v>
      </c>
      <c s="25" t="s">
        <v>47</v>
      </c>
      <c s="30" t="s">
        <v>367</v>
      </c>
      <c s="31" t="s">
        <v>364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368</v>
      </c>
    </row>
    <row r="14" spans="1:5" ht="12.75">
      <c r="A14" s="37" t="s">
        <v>52</v>
      </c>
      <c r="E14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369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369</v>
      </c>
      <c s="6"/>
      <c s="18" t="s">
        <v>370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268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371</v>
      </c>
      <c s="25" t="s">
        <v>47</v>
      </c>
      <c s="30" t="s">
        <v>372</v>
      </c>
      <c s="31" t="s">
        <v>250</v>
      </c>
      <c s="32">
        <v>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373</v>
      </c>
    </row>
    <row r="11" spans="1:5" ht="12.75">
      <c r="A11" s="42" t="s">
        <v>52</v>
      </c>
      <c r="E11" s="38" t="s">
        <v>374</v>
      </c>
    </row>
    <row r="12" spans="1:16" ht="12.75">
      <c r="A12" s="25" t="s">
        <v>45</v>
      </c>
      <c s="29" t="s">
        <v>23</v>
      </c>
      <c s="29" t="s">
        <v>375</v>
      </c>
      <c s="25" t="s">
        <v>47</v>
      </c>
      <c s="30" t="s">
        <v>376</v>
      </c>
      <c s="31" t="s">
        <v>250</v>
      </c>
      <c s="32">
        <v>9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373</v>
      </c>
    </row>
    <row r="14" spans="1:5" ht="12.75">
      <c r="A14" s="42" t="s">
        <v>52</v>
      </c>
      <c r="E14" s="38" t="s">
        <v>374</v>
      </c>
    </row>
    <row r="15" spans="1:16" ht="25.5">
      <c r="A15" s="25" t="s">
        <v>45</v>
      </c>
      <c s="29" t="s">
        <v>22</v>
      </c>
      <c s="29" t="s">
        <v>377</v>
      </c>
      <c s="25" t="s">
        <v>47</v>
      </c>
      <c s="30" t="s">
        <v>378</v>
      </c>
      <c s="31" t="s">
        <v>144</v>
      </c>
      <c s="32">
        <v>1840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379</v>
      </c>
    </row>
    <row r="17" spans="1:5" ht="63.75">
      <c r="A17" s="42" t="s">
        <v>52</v>
      </c>
      <c r="E17" s="38" t="s">
        <v>380</v>
      </c>
    </row>
    <row r="18" spans="1:16" ht="25.5">
      <c r="A18" s="25" t="s">
        <v>45</v>
      </c>
      <c s="29" t="s">
        <v>33</v>
      </c>
      <c s="29" t="s">
        <v>381</v>
      </c>
      <c s="25" t="s">
        <v>47</v>
      </c>
      <c s="30" t="s">
        <v>382</v>
      </c>
      <c s="31" t="s">
        <v>144</v>
      </c>
      <c s="32">
        <v>165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51">
      <c r="A20" s="42" t="s">
        <v>52</v>
      </c>
      <c r="E20" s="38" t="s">
        <v>383</v>
      </c>
    </row>
    <row r="21" spans="1:16" ht="12.75">
      <c r="A21" s="25" t="s">
        <v>45</v>
      </c>
      <c s="29" t="s">
        <v>35</v>
      </c>
      <c s="29" t="s">
        <v>384</v>
      </c>
      <c s="25" t="s">
        <v>47</v>
      </c>
      <c s="30" t="s">
        <v>385</v>
      </c>
      <c s="31" t="s">
        <v>144</v>
      </c>
      <c s="32">
        <v>1675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50</v>
      </c>
      <c r="E22" s="36" t="s">
        <v>386</v>
      </c>
    </row>
    <row r="23" spans="1:5" ht="12.75">
      <c r="A23" s="42" t="s">
        <v>52</v>
      </c>
      <c r="E23" s="38" t="s">
        <v>387</v>
      </c>
    </row>
    <row r="24" spans="1:16" ht="12.75">
      <c r="A24" s="25" t="s">
        <v>45</v>
      </c>
      <c s="29" t="s">
        <v>37</v>
      </c>
      <c s="29" t="s">
        <v>388</v>
      </c>
      <c s="25" t="s">
        <v>47</v>
      </c>
      <c s="30" t="s">
        <v>389</v>
      </c>
      <c s="31" t="s">
        <v>144</v>
      </c>
      <c s="32">
        <v>41500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390</v>
      </c>
    </row>
    <row r="26" spans="1:5" ht="12.75">
      <c r="A26" s="37" t="s">
        <v>52</v>
      </c>
      <c r="E26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391</v>
      </c>
      <c s="6"/>
      <c s="18" t="s">
        <v>392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12.75">
      <c r="A9" s="25" t="s">
        <v>45</v>
      </c>
      <c s="29" t="s">
        <v>29</v>
      </c>
      <c s="29" t="s">
        <v>362</v>
      </c>
      <c s="25" t="s">
        <v>393</v>
      </c>
      <c s="30" t="s">
        <v>363</v>
      </c>
      <c s="31" t="s">
        <v>364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51">
      <c r="A10" s="35" t="s">
        <v>50</v>
      </c>
      <c r="E10" s="36" t="s">
        <v>394</v>
      </c>
    </row>
    <row r="11" spans="1:5" ht="12.75">
      <c r="A11" s="42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395</v>
      </c>
      <c s="25" t="s">
        <v>47</v>
      </c>
      <c s="30" t="s">
        <v>396</v>
      </c>
      <c s="31" t="s">
        <v>397</v>
      </c>
      <c s="32">
        <v>70.88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398</v>
      </c>
    </row>
    <row r="14" spans="1:5" ht="12.75">
      <c r="A14" s="42" t="s">
        <v>52</v>
      </c>
      <c r="E14" s="38" t="s">
        <v>399</v>
      </c>
    </row>
    <row r="15" spans="1:16" ht="12.75">
      <c r="A15" s="25" t="s">
        <v>45</v>
      </c>
      <c s="29" t="s">
        <v>22</v>
      </c>
      <c s="29" t="s">
        <v>400</v>
      </c>
      <c s="25" t="s">
        <v>47</v>
      </c>
      <c s="30" t="s">
        <v>401</v>
      </c>
      <c s="31" t="s">
        <v>364</v>
      </c>
      <c s="32">
        <v>1</v>
      </c>
      <c s="33">
        <v>0</v>
      </c>
      <c s="34">
        <f>ROUND(ROUND(H15,2)*ROUND(G15,3),2)</f>
      </c>
      <c r="O15">
        <f>(I15*0)/100</f>
      </c>
      <c t="s">
        <v>27</v>
      </c>
    </row>
    <row r="16" spans="1:5" ht="12.75">
      <c r="A16" s="35" t="s">
        <v>50</v>
      </c>
      <c r="E16" s="36" t="s">
        <v>47</v>
      </c>
    </row>
    <row r="17" spans="1:5" ht="12.75">
      <c r="A17" s="42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402</v>
      </c>
      <c s="25" t="s">
        <v>47</v>
      </c>
      <c s="30" t="s">
        <v>403</v>
      </c>
      <c s="31" t="s">
        <v>364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12.75">
      <c r="A20" s="42" t="s">
        <v>52</v>
      </c>
      <c r="E20" s="38" t="s">
        <v>47</v>
      </c>
    </row>
    <row r="21" spans="1:16" ht="12.75">
      <c r="A21" s="25" t="s">
        <v>45</v>
      </c>
      <c s="29" t="s">
        <v>35</v>
      </c>
      <c s="29" t="s">
        <v>404</v>
      </c>
      <c s="25" t="s">
        <v>47</v>
      </c>
      <c s="30" t="s">
        <v>405</v>
      </c>
      <c s="31" t="s">
        <v>364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42" t="s">
        <v>52</v>
      </c>
      <c r="E23" s="38" t="s">
        <v>47</v>
      </c>
    </row>
    <row r="24" spans="1:16" ht="12.75">
      <c r="A24" s="25" t="s">
        <v>45</v>
      </c>
      <c s="29" t="s">
        <v>37</v>
      </c>
      <c s="29" t="s">
        <v>406</v>
      </c>
      <c s="25" t="s">
        <v>47</v>
      </c>
      <c s="30" t="s">
        <v>407</v>
      </c>
      <c s="31" t="s">
        <v>364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38.25">
      <c r="A25" s="35" t="s">
        <v>50</v>
      </c>
      <c r="E25" s="36" t="s">
        <v>408</v>
      </c>
    </row>
    <row r="26" spans="1:5" ht="12.75">
      <c r="A26" s="42" t="s">
        <v>52</v>
      </c>
      <c r="E26" s="38" t="s">
        <v>47</v>
      </c>
    </row>
    <row r="27" spans="1:16" ht="12.75">
      <c r="A27" s="25" t="s">
        <v>45</v>
      </c>
      <c s="29" t="s">
        <v>78</v>
      </c>
      <c s="29" t="s">
        <v>409</v>
      </c>
      <c s="25" t="s">
        <v>47</v>
      </c>
      <c s="30" t="s">
        <v>410</v>
      </c>
      <c s="31" t="s">
        <v>364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12.75">
      <c r="A29" s="37" t="s">
        <v>52</v>
      </c>
      <c r="E29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